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Issue Tracker/^N01/"/>
    </mc:Choice>
  </mc:AlternateContent>
  <xr:revisionPtr revIDLastSave="0" documentId="14_{7C080092-9681-42A4-9E69-AFCE61F34B84}" xr6:coauthVersionLast="36" xr6:coauthVersionMax="36" xr10:uidLastSave="{00000000-0000-0000-0000-000000000000}"/>
  <bookViews>
    <workbookView xWindow="0" yWindow="0" windowWidth="20490" windowHeight="7545" xr2:uid="{EB154E94-38F2-4F47-AD69-5042A55E7774}"/>
  </bookViews>
  <sheets>
    <sheet name="Sheet1" sheetId="1" r:id="rId1"/>
  </sheets>
  <definedNames>
    <definedName name="_xlnm.Print_Area" localSheetId="0">Sheet1!$A$1:$J$95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" l="1"/>
  <c r="F95" i="1"/>
  <c r="H94" i="1"/>
  <c r="F94" i="1"/>
  <c r="H93" i="1"/>
  <c r="F93" i="1"/>
  <c r="H92" i="1"/>
  <c r="F92" i="1"/>
  <c r="H91" i="1"/>
  <c r="F91" i="1"/>
  <c r="H90" i="1"/>
  <c r="F90" i="1"/>
  <c r="H89" i="1"/>
  <c r="F89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H75" i="1"/>
  <c r="F75" i="1"/>
  <c r="H74" i="1"/>
  <c r="F74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</calcChain>
</file>

<file path=xl/sharedStrings.xml><?xml version="1.0" encoding="utf-8"?>
<sst xmlns="http://schemas.openxmlformats.org/spreadsheetml/2006/main" count="465" uniqueCount="112">
  <si>
    <t>#</t>
  </si>
  <si>
    <t>ISSUE</t>
  </si>
  <si>
    <t>TYPE</t>
  </si>
  <si>
    <t>PRIORITY</t>
  </si>
  <si>
    <t>OPENED ON</t>
  </si>
  <si>
    <t>OPENED BY</t>
  </si>
  <si>
    <t>CLOSED ON</t>
  </si>
  <si>
    <t>CLOSED BY</t>
  </si>
  <si>
    <t>NOTES</t>
  </si>
  <si>
    <t>Issue #1</t>
  </si>
  <si>
    <t>Type 2</t>
  </si>
  <si>
    <t>Medium</t>
  </si>
  <si>
    <t>James</t>
  </si>
  <si>
    <t>Issue #2</t>
  </si>
  <si>
    <t>Low</t>
  </si>
  <si>
    <t>Kim</t>
  </si>
  <si>
    <t>Issue #3</t>
  </si>
  <si>
    <t>Type 3</t>
  </si>
  <si>
    <t>Lilly</t>
  </si>
  <si>
    <t>Issue #4</t>
  </si>
  <si>
    <t>Type 1</t>
  </si>
  <si>
    <t>Issue #5</t>
  </si>
  <si>
    <t>Ted</t>
  </si>
  <si>
    <t>Issue #6</t>
  </si>
  <si>
    <t>Issue #7</t>
  </si>
  <si>
    <t>High</t>
  </si>
  <si>
    <t>Issue #8</t>
  </si>
  <si>
    <t>Issue #9</t>
  </si>
  <si>
    <t>Issue #10</t>
  </si>
  <si>
    <t>Type 4</t>
  </si>
  <si>
    <t>Issue #11</t>
  </si>
  <si>
    <t>Issue #12</t>
  </si>
  <si>
    <t>Issue #13</t>
  </si>
  <si>
    <t>Issue #14</t>
  </si>
  <si>
    <t>Issue #15</t>
  </si>
  <si>
    <t>Issue #16</t>
  </si>
  <si>
    <t>Issue #17</t>
  </si>
  <si>
    <t>Issue #18</t>
  </si>
  <si>
    <t>Issue #19</t>
  </si>
  <si>
    <t>Issue #20</t>
  </si>
  <si>
    <t>Issue #21</t>
  </si>
  <si>
    <t>Issue #22</t>
  </si>
  <si>
    <t>Issue #23</t>
  </si>
  <si>
    <t>Issue #24</t>
  </si>
  <si>
    <t>Issue #25</t>
  </si>
  <si>
    <t>Issue #26</t>
  </si>
  <si>
    <t>Issue #27</t>
  </si>
  <si>
    <t>Issue #28</t>
  </si>
  <si>
    <t>Issue #29</t>
  </si>
  <si>
    <t>Issue #30</t>
  </si>
  <si>
    <t>Issue #31</t>
  </si>
  <si>
    <t>Issue #32</t>
  </si>
  <si>
    <t>Issue #33</t>
  </si>
  <si>
    <t>Issue #34</t>
  </si>
  <si>
    <t>Issue #35</t>
  </si>
  <si>
    <t>Issue #36</t>
  </si>
  <si>
    <t>Issue #37</t>
  </si>
  <si>
    <t>Issue #38</t>
  </si>
  <si>
    <t>Issue #39</t>
  </si>
  <si>
    <t>Issue #40</t>
  </si>
  <si>
    <t>Issue #41</t>
  </si>
  <si>
    <t>Issue #42</t>
  </si>
  <si>
    <t>Issue #43</t>
  </si>
  <si>
    <t>Issue #44</t>
  </si>
  <si>
    <t>Issue #45</t>
  </si>
  <si>
    <t>Issue #46</t>
  </si>
  <si>
    <t>Issue #47</t>
  </si>
  <si>
    <t>Issue #48</t>
  </si>
  <si>
    <t>Issue #49</t>
  </si>
  <si>
    <t>Issue #50</t>
  </si>
  <si>
    <t>Issue #51</t>
  </si>
  <si>
    <t>Issue #52</t>
  </si>
  <si>
    <t>Issue #53</t>
  </si>
  <si>
    <t>Issue #54</t>
  </si>
  <si>
    <t>Issue #55</t>
  </si>
  <si>
    <t>Issue #56</t>
  </si>
  <si>
    <t>Issue #57</t>
  </si>
  <si>
    <t>Issue #58</t>
  </si>
  <si>
    <t>Issue #59</t>
  </si>
  <si>
    <t>Issue #60</t>
  </si>
  <si>
    <t>Issue #61</t>
  </si>
  <si>
    <t>Issue #62</t>
  </si>
  <si>
    <t>Issue #63</t>
  </si>
  <si>
    <t>Issue #64</t>
  </si>
  <si>
    <t>Issue #65</t>
  </si>
  <si>
    <t>Issue #66</t>
  </si>
  <si>
    <t>Issue #67</t>
  </si>
  <si>
    <t>Issue #68</t>
  </si>
  <si>
    <t>Issue #69</t>
  </si>
  <si>
    <t>Issue #70</t>
  </si>
  <si>
    <t>Issue #71</t>
  </si>
  <si>
    <t>Issue #72</t>
  </si>
  <si>
    <t>Issue #73</t>
  </si>
  <si>
    <t>Issue #74</t>
  </si>
  <si>
    <t>Issue #75</t>
  </si>
  <si>
    <t>Issue #76</t>
  </si>
  <si>
    <t>Issue #77</t>
  </si>
  <si>
    <t>Issue #78</t>
  </si>
  <si>
    <t>Issue #79</t>
  </si>
  <si>
    <t>Issue #80</t>
  </si>
  <si>
    <t>Issue #81</t>
  </si>
  <si>
    <t>Issue #82</t>
  </si>
  <si>
    <t>Issue #83</t>
  </si>
  <si>
    <t>Issue #84</t>
  </si>
  <si>
    <t>Issue #85</t>
  </si>
  <si>
    <t>Issue #86</t>
  </si>
  <si>
    <t>Issue #87</t>
  </si>
  <si>
    <t>Issue #88</t>
  </si>
  <si>
    <t>Issue #89</t>
  </si>
  <si>
    <t>Issue #90</t>
  </si>
  <si>
    <t>Issue #91</t>
  </si>
  <si>
    <t xml:space="preserve">ISSUE TRACKER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</si>
</sst>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entury Gothic"/>
      <family val="2"/>
    </font>
    <font>
      <b/>
      <u/>
      <sz val="48"/>
      <color theme="1"/>
      <name val="Century Gothic"/>
      <family val="2"/>
    </font>
    <font>
      <b/>
      <u/>
      <sz val="72"/>
      <color theme="1"/>
      <name val="Century Gothic"/>
      <family val="2"/>
    </font>
    <font>
      <sz val="26"/>
      <color theme="1"/>
      <name val="Century Gothic"/>
      <family val="2"/>
    </font>
    <font>
      <sz val="28"/>
      <name val="Century Gothic"/>
      <family val="2"/>
    </font>
    <font>
      <b/>
      <sz val="3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99B8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99B8C"/>
      </bottom>
      <diagonal/>
    </border>
    <border>
      <left/>
      <right/>
      <top style="thin">
        <color rgb="FF099B8C"/>
      </top>
      <bottom style="thin">
        <color rgb="FF099B8C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4" fontId="8" fillId="0" borderId="3" xfId="4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4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5">
    <cellStyle name="Date" xfId="4" xr:uid="{AE20A4DB-604D-4FC7-8434-BE42967A9A41}"/>
    <cellStyle name="Heading 2" xfId="1" builtinId="17"/>
    <cellStyle name="Heading 3" xfId="2" builtinId="18"/>
    <cellStyle name="Heading 4" xfId="3" builtinId="19"/>
    <cellStyle name="Normal" xfId="0" builtinId="0"/>
  </cellStyles>
  <dxfs count="14">
    <dxf>
      <font>
        <strike val="0"/>
        <outline val="0"/>
        <shadow val="0"/>
        <u val="none"/>
        <vertAlign val="baseline"/>
        <sz val="30"/>
        <color theme="0"/>
        <name val="Century Gothic"/>
        <family val="2"/>
        <scheme val="none"/>
      </font>
      <fill>
        <patternFill patternType="solid">
          <fgColor indexed="64"/>
          <bgColor rgb="FF099B8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/>
        <right/>
        <top style="thin">
          <color rgb="FF099B8C"/>
        </top>
        <bottom style="thin">
          <color rgb="FF099B8C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099B8C"/>
        </top>
        <bottom style="thin">
          <color rgb="FF099B8C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rgb="FF099B8C"/>
        </top>
        <bottom style="thin">
          <color rgb="FF099B8C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rgb="FF099B8C"/>
        </top>
        <bottom style="thin">
          <color rgb="FF099B8C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rgb="FF099B8C"/>
        </top>
        <bottom style="thin">
          <color rgb="FF099B8C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/>
        <right/>
        <top style="thin">
          <color rgb="FF099B8C"/>
        </top>
        <bottom style="thin">
          <color rgb="FF099B8C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99B8C"/>
        </top>
        <bottom style="thin">
          <color rgb="FF099B8C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099B8C"/>
        </top>
        <bottom style="thin">
          <color rgb="FF099B8C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rgb="FF099B8C"/>
        </top>
        <bottom style="thin">
          <color rgb="FF099B8C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>
          <bgColor theme="1" tint="0.14996795556505021"/>
        </patternFill>
      </fill>
      <border diagonalUp="1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diagonal style="thin">
          <color theme="1" tint="0.499984740745262"/>
        </diagonal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1" tint="0.34998626667073579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/>
        <i val="0"/>
      </font>
      <fill>
        <patternFill>
          <bgColor theme="1" tint="0.14996795556505021"/>
        </patternFill>
      </fill>
    </dxf>
  </dxfs>
  <tableStyles count="1" defaultTableStyle="TableStyleMedium2" defaultPivotStyle="PivotStyleLight16">
    <tableStyle name="Project Issue Tracker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colors>
    <mruColors>
      <color rgb="FF099B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A3B7AF-94BA-4921-AE3A-04A7A065EA43}" name="Issues" displayName="Issues" ref="B4:J95" totalsRowShown="0" headerRowDxfId="0" dataDxfId="10" headerRowCellStyle="Heading 2">
  <tableColumns count="9">
    <tableColumn id="10" xr3:uid="{96749A6E-7EB3-49A4-BEA0-C5D6DFA4C00A}" name="#" dataDxfId="9" dataCellStyle="Normal"/>
    <tableColumn id="1" xr3:uid="{564BD9EE-911F-4B92-BCD8-B200A2C0423B}" name="ISSUE" dataDxfId="8" dataCellStyle="Normal"/>
    <tableColumn id="2" xr3:uid="{F736904B-AF14-4FC1-B747-FDB2B77A83FE}" name="TYPE" dataDxfId="7" dataCellStyle="Normal"/>
    <tableColumn id="3" xr3:uid="{0C7A979D-EC39-4638-A4EC-0E6B580170BC}" name="PRIORITY" dataDxfId="6" dataCellStyle="Normal"/>
    <tableColumn id="4" xr3:uid="{3BE7A54B-FF0B-450E-A8B5-525E320FEE5C}" name="OPENED ON" dataDxfId="3" dataCellStyle="Date"/>
    <tableColumn id="5" xr3:uid="{83E11371-5A8A-4144-AC72-EAC0D7AC3B99}" name="OPENED BY" dataDxfId="1" dataCellStyle="Normal"/>
    <tableColumn id="7" xr3:uid="{A4303815-10AF-452A-A38D-87E6915A4E7D}" name="CLOSED ON" dataDxfId="2" dataCellStyle="Date"/>
    <tableColumn id="8" xr3:uid="{AA44FCC3-A005-4AE8-805A-C3BD55D0F397}" name="CLOSED BY" dataDxfId="4" dataCellStyle="Normal"/>
    <tableColumn id="9" xr3:uid="{F3BF3C22-46B0-4E78-B36D-F1EA9C886E76}" name="NOTES" dataDxfId="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issue Number, description, Type,Priority, Opening &amp; Closing Date, Opened By &amp; Closed By names, and Not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2350C-4CB5-40A1-B50D-EB2A35DD21EA}">
  <dimension ref="B2:J95"/>
  <sheetViews>
    <sheetView tabSelected="1" view="pageBreakPreview" topLeftCell="A85" zoomScale="24" zoomScaleNormal="50" zoomScaleSheetLayoutView="24" workbookViewId="0">
      <selection activeCell="S104" sqref="S104"/>
    </sheetView>
  </sheetViews>
  <sheetFormatPr defaultRowHeight="16.5" x14ac:dyDescent="0.3"/>
  <cols>
    <col min="1" max="1" width="5.140625" style="1" customWidth="1"/>
    <col min="2" max="2" width="35.7109375" style="1" customWidth="1"/>
    <col min="3" max="3" width="35.7109375" style="3" customWidth="1"/>
    <col min="4" max="4" width="35.7109375" style="2" customWidth="1"/>
    <col min="5" max="5" width="35.7109375" style="1" customWidth="1"/>
    <col min="6" max="6" width="39.140625" style="1" customWidth="1"/>
    <col min="7" max="7" width="35.7109375" style="22" customWidth="1"/>
    <col min="8" max="8" width="35.7109375" style="23" customWidth="1"/>
    <col min="9" max="10" width="35.7109375" style="1" customWidth="1"/>
    <col min="11" max="16384" width="9.140625" style="1"/>
  </cols>
  <sheetData>
    <row r="2" spans="2:10" ht="153.75" customHeight="1" x14ac:dyDescent="0.3">
      <c r="B2" s="6" t="s">
        <v>111</v>
      </c>
      <c r="C2" s="6"/>
      <c r="D2" s="6"/>
      <c r="E2" s="6"/>
      <c r="F2" s="6"/>
      <c r="G2" s="6"/>
      <c r="H2" s="6"/>
      <c r="I2" s="6"/>
      <c r="J2" s="6"/>
    </row>
    <row r="3" spans="2:10" ht="17.25" customHeight="1" x14ac:dyDescent="0.3">
      <c r="B3" s="4"/>
      <c r="C3" s="4"/>
      <c r="D3" s="4"/>
      <c r="E3" s="4"/>
      <c r="F3" s="4"/>
      <c r="G3" s="21"/>
      <c r="H3" s="4"/>
      <c r="I3" s="4"/>
      <c r="J3" s="4"/>
    </row>
    <row r="4" spans="2:10" s="5" customFormat="1" ht="90" customHeight="1" x14ac:dyDescent="0.45">
      <c r="B4" s="13" t="s">
        <v>0</v>
      </c>
      <c r="C4" s="13" t="s">
        <v>1</v>
      </c>
      <c r="D4" s="14" t="s">
        <v>2</v>
      </c>
      <c r="E4" s="13" t="s">
        <v>3</v>
      </c>
      <c r="F4" s="15" t="s">
        <v>4</v>
      </c>
      <c r="G4" s="13" t="s">
        <v>5</v>
      </c>
      <c r="H4" s="16" t="s">
        <v>6</v>
      </c>
      <c r="I4" s="13" t="s">
        <v>7</v>
      </c>
      <c r="J4" s="13" t="s">
        <v>8</v>
      </c>
    </row>
    <row r="5" spans="2:10" ht="60" customHeight="1" x14ac:dyDescent="0.3">
      <c r="B5" s="7">
        <v>1</v>
      </c>
      <c r="C5" s="17" t="s">
        <v>9</v>
      </c>
      <c r="D5" s="12" t="s">
        <v>10</v>
      </c>
      <c r="E5" s="17" t="s">
        <v>11</v>
      </c>
      <c r="F5" s="8">
        <f ca="1">DATE(YEAR(TODAY()),2,1)</f>
        <v>44593</v>
      </c>
      <c r="G5" s="12" t="s">
        <v>12</v>
      </c>
      <c r="H5" s="8">
        <f ca="1">DATE(YEAR(TODAY()),2,4)</f>
        <v>44596</v>
      </c>
      <c r="I5" s="20" t="s">
        <v>12</v>
      </c>
      <c r="J5" s="7"/>
    </row>
    <row r="6" spans="2:10" ht="60" customHeight="1" x14ac:dyDescent="0.3">
      <c r="B6" s="9">
        <v>2</v>
      </c>
      <c r="C6" s="18" t="s">
        <v>13</v>
      </c>
      <c r="D6" s="11" t="s">
        <v>10</v>
      </c>
      <c r="E6" s="19" t="s">
        <v>14</v>
      </c>
      <c r="F6" s="10">
        <f ca="1">DATE(YEAR(TODAY()),2,1)</f>
        <v>44593</v>
      </c>
      <c r="G6" s="11" t="s">
        <v>15</v>
      </c>
      <c r="H6" s="10">
        <f ca="1">DATE(YEAR(TODAY()),2,1)</f>
        <v>44593</v>
      </c>
      <c r="I6" s="19" t="s">
        <v>12</v>
      </c>
      <c r="J6" s="9"/>
    </row>
    <row r="7" spans="2:10" ht="60" customHeight="1" x14ac:dyDescent="0.3">
      <c r="B7" s="9">
        <v>3</v>
      </c>
      <c r="C7" s="18" t="s">
        <v>16</v>
      </c>
      <c r="D7" s="11" t="s">
        <v>17</v>
      </c>
      <c r="E7" s="19" t="s">
        <v>14</v>
      </c>
      <c r="F7" s="10">
        <f ca="1">DATE(YEAR(TODAY()),2,4)</f>
        <v>44596</v>
      </c>
      <c r="G7" s="11" t="s">
        <v>18</v>
      </c>
      <c r="H7" s="10">
        <f ca="1">DATE(YEAR(TODAY()),2,4)</f>
        <v>44596</v>
      </c>
      <c r="I7" s="19" t="s">
        <v>18</v>
      </c>
      <c r="J7" s="9"/>
    </row>
    <row r="8" spans="2:10" ht="60" customHeight="1" x14ac:dyDescent="0.3">
      <c r="B8" s="9">
        <v>4</v>
      </c>
      <c r="C8" s="18" t="s">
        <v>19</v>
      </c>
      <c r="D8" s="11" t="s">
        <v>20</v>
      </c>
      <c r="E8" s="19" t="s">
        <v>11</v>
      </c>
      <c r="F8" s="10">
        <f t="shared" ref="F8:F9" ca="1" si="0">DATE(YEAR(TODAY()),2,4)</f>
        <v>44596</v>
      </c>
      <c r="G8" s="11" t="s">
        <v>18</v>
      </c>
      <c r="H8" s="10">
        <f ca="1">DATE(YEAR(TODAY()),2,5)</f>
        <v>44597</v>
      </c>
      <c r="I8" s="19" t="s">
        <v>18</v>
      </c>
      <c r="J8" s="9"/>
    </row>
    <row r="9" spans="2:10" ht="60" customHeight="1" x14ac:dyDescent="0.3">
      <c r="B9" s="9">
        <v>5</v>
      </c>
      <c r="C9" s="18" t="s">
        <v>21</v>
      </c>
      <c r="D9" s="11" t="s">
        <v>20</v>
      </c>
      <c r="E9" s="19" t="s">
        <v>11</v>
      </c>
      <c r="F9" s="10">
        <f t="shared" ca="1" si="0"/>
        <v>44596</v>
      </c>
      <c r="G9" s="11" t="s">
        <v>12</v>
      </c>
      <c r="H9" s="10">
        <f ca="1">DATE(YEAR(TODAY()),2,4)</f>
        <v>44596</v>
      </c>
      <c r="I9" s="19" t="s">
        <v>22</v>
      </c>
      <c r="J9" s="9"/>
    </row>
    <row r="10" spans="2:10" ht="60" customHeight="1" x14ac:dyDescent="0.3">
      <c r="B10" s="9">
        <v>6</v>
      </c>
      <c r="C10" s="18" t="s">
        <v>23</v>
      </c>
      <c r="D10" s="11" t="s">
        <v>20</v>
      </c>
      <c r="E10" s="19" t="s">
        <v>14</v>
      </c>
      <c r="F10" s="10">
        <f ca="1">DATE(YEAR(TODAY()),2,8)</f>
        <v>44600</v>
      </c>
      <c r="G10" s="11" t="s">
        <v>22</v>
      </c>
      <c r="H10" s="10">
        <f ca="1">DATE(YEAR(TODAY()),2,8)</f>
        <v>44600</v>
      </c>
      <c r="I10" s="19" t="s">
        <v>12</v>
      </c>
      <c r="J10" s="9"/>
    </row>
    <row r="11" spans="2:10" ht="60" customHeight="1" x14ac:dyDescent="0.3">
      <c r="B11" s="9">
        <v>7</v>
      </c>
      <c r="C11" s="18" t="s">
        <v>24</v>
      </c>
      <c r="D11" s="11" t="s">
        <v>20</v>
      </c>
      <c r="E11" s="19" t="s">
        <v>25</v>
      </c>
      <c r="F11" s="10">
        <f t="shared" ref="F11:F13" ca="1" si="1">DATE(YEAR(TODAY()),2,8)</f>
        <v>44600</v>
      </c>
      <c r="G11" s="11" t="s">
        <v>15</v>
      </c>
      <c r="H11" s="10">
        <f ca="1">DATE(YEAR(TODAY()),2,13)</f>
        <v>44605</v>
      </c>
      <c r="I11" s="19" t="s">
        <v>12</v>
      </c>
      <c r="J11" s="9"/>
    </row>
    <row r="12" spans="2:10" ht="60" customHeight="1" x14ac:dyDescent="0.3">
      <c r="B12" s="9">
        <v>8</v>
      </c>
      <c r="C12" s="18" t="s">
        <v>26</v>
      </c>
      <c r="D12" s="11" t="s">
        <v>10</v>
      </c>
      <c r="E12" s="19" t="s">
        <v>11</v>
      </c>
      <c r="F12" s="10">
        <f t="shared" ca="1" si="1"/>
        <v>44600</v>
      </c>
      <c r="G12" s="11" t="s">
        <v>15</v>
      </c>
      <c r="H12" s="10">
        <f ca="1">DATE(YEAR(TODAY()),2,11)</f>
        <v>44603</v>
      </c>
      <c r="I12" s="19" t="s">
        <v>12</v>
      </c>
      <c r="J12" s="9"/>
    </row>
    <row r="13" spans="2:10" ht="60" customHeight="1" x14ac:dyDescent="0.3">
      <c r="B13" s="9">
        <v>9</v>
      </c>
      <c r="C13" s="18" t="s">
        <v>27</v>
      </c>
      <c r="D13" s="11" t="s">
        <v>17</v>
      </c>
      <c r="E13" s="19" t="s">
        <v>11</v>
      </c>
      <c r="F13" s="10">
        <f t="shared" ca="1" si="1"/>
        <v>44600</v>
      </c>
      <c r="G13" s="11" t="s">
        <v>15</v>
      </c>
      <c r="H13" s="10">
        <f ca="1">DATE(YEAR(TODAY()),2,11)</f>
        <v>44603</v>
      </c>
      <c r="I13" s="19" t="s">
        <v>15</v>
      </c>
      <c r="J13" s="9"/>
    </row>
    <row r="14" spans="2:10" ht="60" customHeight="1" x14ac:dyDescent="0.3">
      <c r="B14" s="9">
        <v>10</v>
      </c>
      <c r="C14" s="18" t="s">
        <v>28</v>
      </c>
      <c r="D14" s="11" t="s">
        <v>29</v>
      </c>
      <c r="E14" s="19" t="s">
        <v>25</v>
      </c>
      <c r="F14" s="10">
        <f ca="1">DATE(YEAR(TODAY()),2,12)</f>
        <v>44604</v>
      </c>
      <c r="G14" s="11" t="s">
        <v>22</v>
      </c>
      <c r="H14" s="10">
        <f ca="1">DATE(YEAR(TODAY()),2,12)</f>
        <v>44604</v>
      </c>
      <c r="I14" s="19" t="s">
        <v>18</v>
      </c>
      <c r="J14" s="9"/>
    </row>
    <row r="15" spans="2:10" ht="60" customHeight="1" x14ac:dyDescent="0.3">
      <c r="B15" s="9">
        <v>11</v>
      </c>
      <c r="C15" s="18" t="s">
        <v>30</v>
      </c>
      <c r="D15" s="11" t="s">
        <v>10</v>
      </c>
      <c r="E15" s="19" t="s">
        <v>11</v>
      </c>
      <c r="F15" s="10">
        <f ca="1">DATE(YEAR(TODAY()),2,12)</f>
        <v>44604</v>
      </c>
      <c r="G15" s="11" t="s">
        <v>15</v>
      </c>
      <c r="H15" s="10">
        <f ca="1">DATE(YEAR(TODAY()),2,13)</f>
        <v>44605</v>
      </c>
      <c r="I15" s="19" t="s">
        <v>18</v>
      </c>
      <c r="J15" s="9"/>
    </row>
    <row r="16" spans="2:10" ht="60" customHeight="1" x14ac:dyDescent="0.3">
      <c r="B16" s="9">
        <v>12</v>
      </c>
      <c r="C16" s="18" t="s">
        <v>31</v>
      </c>
      <c r="D16" s="11" t="s">
        <v>20</v>
      </c>
      <c r="E16" s="19" t="s">
        <v>25</v>
      </c>
      <c r="F16" s="10">
        <f ca="1">DATE(YEAR(TODAY()),2,15)</f>
        <v>44607</v>
      </c>
      <c r="G16" s="11" t="s">
        <v>22</v>
      </c>
      <c r="H16" s="10">
        <f ca="1">DATE(YEAR(TODAY()),2,18)</f>
        <v>44610</v>
      </c>
      <c r="I16" s="19" t="s">
        <v>12</v>
      </c>
      <c r="J16" s="9"/>
    </row>
    <row r="17" spans="2:10" ht="60" customHeight="1" x14ac:dyDescent="0.3">
      <c r="B17" s="9">
        <v>13</v>
      </c>
      <c r="C17" s="18" t="s">
        <v>32</v>
      </c>
      <c r="D17" s="11" t="s">
        <v>10</v>
      </c>
      <c r="E17" s="19" t="s">
        <v>25</v>
      </c>
      <c r="F17" s="10">
        <f ca="1">DATE(YEAR(TODAY()),2,20)</f>
        <v>44612</v>
      </c>
      <c r="G17" s="11" t="s">
        <v>15</v>
      </c>
      <c r="H17" s="10">
        <f ca="1">DATE(YEAR(TODAY()),2,20)</f>
        <v>44612</v>
      </c>
      <c r="I17" s="19" t="s">
        <v>15</v>
      </c>
      <c r="J17" s="9"/>
    </row>
    <row r="18" spans="2:10" ht="60" customHeight="1" x14ac:dyDescent="0.3">
      <c r="B18" s="9">
        <v>14</v>
      </c>
      <c r="C18" s="18" t="s">
        <v>33</v>
      </c>
      <c r="D18" s="11" t="s">
        <v>10</v>
      </c>
      <c r="E18" s="19" t="s">
        <v>25</v>
      </c>
      <c r="F18" s="10">
        <f ca="1">DATE(YEAR(TODAY()),2,23)</f>
        <v>44615</v>
      </c>
      <c r="G18" s="11" t="s">
        <v>22</v>
      </c>
      <c r="H18" s="10">
        <f ca="1">DATE(YEAR(TODAY()),2,23)</f>
        <v>44615</v>
      </c>
      <c r="I18" s="19" t="s">
        <v>12</v>
      </c>
      <c r="J18" s="9"/>
    </row>
    <row r="19" spans="2:10" ht="60" customHeight="1" x14ac:dyDescent="0.3">
      <c r="B19" s="9">
        <v>15</v>
      </c>
      <c r="C19" s="18" t="s">
        <v>34</v>
      </c>
      <c r="D19" s="11" t="s">
        <v>10</v>
      </c>
      <c r="E19" s="19" t="s">
        <v>14</v>
      </c>
      <c r="F19" s="10">
        <f ca="1">DATE(YEAR(TODAY()),2,26)</f>
        <v>44618</v>
      </c>
      <c r="G19" s="11" t="s">
        <v>12</v>
      </c>
      <c r="H19" s="10">
        <f ca="1">DATE(YEAR(TODAY()),2,27)</f>
        <v>44619</v>
      </c>
      <c r="I19" s="19" t="s">
        <v>18</v>
      </c>
      <c r="J19" s="9"/>
    </row>
    <row r="20" spans="2:10" ht="60" customHeight="1" x14ac:dyDescent="0.3">
      <c r="B20" s="9">
        <v>16</v>
      </c>
      <c r="C20" s="18" t="s">
        <v>35</v>
      </c>
      <c r="D20" s="11" t="s">
        <v>29</v>
      </c>
      <c r="E20" s="19" t="s">
        <v>11</v>
      </c>
      <c r="F20" s="10">
        <f t="shared" ref="F20:F21" ca="1" si="2">DATE(YEAR(TODAY()),2,26)</f>
        <v>44618</v>
      </c>
      <c r="G20" s="11" t="s">
        <v>18</v>
      </c>
      <c r="H20" s="10">
        <f ca="1">DATE(YEAR(TODAY()),2,26)</f>
        <v>44618</v>
      </c>
      <c r="I20" s="19" t="s">
        <v>12</v>
      </c>
      <c r="J20" s="9"/>
    </row>
    <row r="21" spans="2:10" ht="60" customHeight="1" x14ac:dyDescent="0.3">
      <c r="B21" s="9">
        <v>17</v>
      </c>
      <c r="C21" s="18" t="s">
        <v>36</v>
      </c>
      <c r="D21" s="11" t="s">
        <v>10</v>
      </c>
      <c r="E21" s="19" t="s">
        <v>14</v>
      </c>
      <c r="F21" s="10">
        <f t="shared" ca="1" si="2"/>
        <v>44618</v>
      </c>
      <c r="G21" s="11" t="s">
        <v>22</v>
      </c>
      <c r="H21" s="10">
        <f ca="1">DATE(YEAR(TODAY()),2,26)</f>
        <v>44618</v>
      </c>
      <c r="I21" s="19" t="s">
        <v>22</v>
      </c>
      <c r="J21" s="9"/>
    </row>
    <row r="22" spans="2:10" ht="60" customHeight="1" x14ac:dyDescent="0.3">
      <c r="B22" s="9">
        <v>18</v>
      </c>
      <c r="C22" s="18" t="s">
        <v>37</v>
      </c>
      <c r="D22" s="11" t="s">
        <v>17</v>
      </c>
      <c r="E22" s="19" t="s">
        <v>25</v>
      </c>
      <c r="F22" s="10">
        <f ca="1">DATE(YEAR(TODAY()),2,27)</f>
        <v>44619</v>
      </c>
      <c r="G22" s="11" t="s">
        <v>18</v>
      </c>
      <c r="H22" s="10">
        <f ca="1">DATE(YEAR(TODAY()),2,27)</f>
        <v>44619</v>
      </c>
      <c r="I22" s="19" t="s">
        <v>18</v>
      </c>
      <c r="J22" s="9"/>
    </row>
    <row r="23" spans="2:10" ht="60" customHeight="1" x14ac:dyDescent="0.3">
      <c r="B23" s="9">
        <v>19</v>
      </c>
      <c r="C23" s="18" t="s">
        <v>38</v>
      </c>
      <c r="D23" s="9" t="s">
        <v>10</v>
      </c>
      <c r="E23" s="19" t="s">
        <v>14</v>
      </c>
      <c r="F23" s="10">
        <f ca="1">DATE(YEAR(TODAY()),2,27)</f>
        <v>44619</v>
      </c>
      <c r="G23" s="11" t="s">
        <v>22</v>
      </c>
      <c r="H23" s="10">
        <f ca="1">DATE(YEAR(TODAY()),2,27)</f>
        <v>44619</v>
      </c>
      <c r="I23" s="19" t="s">
        <v>18</v>
      </c>
      <c r="J23" s="9"/>
    </row>
    <row r="24" spans="2:10" ht="60" customHeight="1" x14ac:dyDescent="0.3">
      <c r="B24" s="9">
        <v>20</v>
      </c>
      <c r="C24" s="18" t="s">
        <v>39</v>
      </c>
      <c r="D24" s="9" t="s">
        <v>17</v>
      </c>
      <c r="E24" s="19" t="s">
        <v>14</v>
      </c>
      <c r="F24" s="10">
        <f ca="1">DATE(YEAR(TODAY()),3,4)</f>
        <v>44624</v>
      </c>
      <c r="G24" s="11" t="s">
        <v>18</v>
      </c>
      <c r="H24" s="10">
        <f ca="1">DATE(YEAR(TODAY()),3,4)</f>
        <v>44624</v>
      </c>
      <c r="I24" s="19" t="s">
        <v>22</v>
      </c>
      <c r="J24" s="9"/>
    </row>
    <row r="25" spans="2:10" ht="60" customHeight="1" x14ac:dyDescent="0.3">
      <c r="B25" s="9">
        <v>21</v>
      </c>
      <c r="C25" s="18" t="s">
        <v>40</v>
      </c>
      <c r="D25" s="9" t="s">
        <v>29</v>
      </c>
      <c r="E25" s="19" t="s">
        <v>14</v>
      </c>
      <c r="F25" s="10">
        <f t="shared" ref="F25:F26" ca="1" si="3">DATE(YEAR(TODAY()),3,4)</f>
        <v>44624</v>
      </c>
      <c r="G25" s="11" t="s">
        <v>18</v>
      </c>
      <c r="H25" s="10">
        <f ca="1">DATE(YEAR(TODAY()),3,7)</f>
        <v>44627</v>
      </c>
      <c r="I25" s="19" t="s">
        <v>15</v>
      </c>
      <c r="J25" s="9"/>
    </row>
    <row r="26" spans="2:10" ht="60" customHeight="1" x14ac:dyDescent="0.3">
      <c r="B26" s="9">
        <v>22</v>
      </c>
      <c r="C26" s="18" t="s">
        <v>41</v>
      </c>
      <c r="D26" s="9" t="s">
        <v>17</v>
      </c>
      <c r="E26" s="19" t="s">
        <v>14</v>
      </c>
      <c r="F26" s="10">
        <f t="shared" ca="1" si="3"/>
        <v>44624</v>
      </c>
      <c r="G26" s="11" t="s">
        <v>22</v>
      </c>
      <c r="H26" s="10">
        <f ca="1">DATE(YEAR(TODAY()),3,9)</f>
        <v>44629</v>
      </c>
      <c r="I26" s="19" t="s">
        <v>15</v>
      </c>
      <c r="J26" s="9"/>
    </row>
    <row r="27" spans="2:10" ht="60" customHeight="1" x14ac:dyDescent="0.3">
      <c r="B27" s="9">
        <v>23</v>
      </c>
      <c r="C27" s="18" t="s">
        <v>42</v>
      </c>
      <c r="D27" s="9" t="s">
        <v>17</v>
      </c>
      <c r="E27" s="19" t="s">
        <v>11</v>
      </c>
      <c r="F27" s="10">
        <f ca="1">DATE(YEAR(TODAY()),3,5)</f>
        <v>44625</v>
      </c>
      <c r="G27" s="11" t="s">
        <v>15</v>
      </c>
      <c r="H27" s="10">
        <f ca="1">DATE(YEAR(TODAY()),3,5)</f>
        <v>44625</v>
      </c>
      <c r="I27" s="19" t="s">
        <v>12</v>
      </c>
      <c r="J27" s="9"/>
    </row>
    <row r="28" spans="2:10" ht="60" customHeight="1" x14ac:dyDescent="0.3">
      <c r="B28" s="9">
        <v>24</v>
      </c>
      <c r="C28" s="18" t="s">
        <v>43</v>
      </c>
      <c r="D28" s="9" t="s">
        <v>17</v>
      </c>
      <c r="E28" s="19" t="s">
        <v>11</v>
      </c>
      <c r="F28" s="10">
        <f ca="1">DATE(YEAR(TODAY()),3,5)</f>
        <v>44625</v>
      </c>
      <c r="G28" s="11" t="s">
        <v>18</v>
      </c>
      <c r="H28" s="10">
        <f ca="1">DATE(YEAR(TODAY()),3,5)</f>
        <v>44625</v>
      </c>
      <c r="I28" s="19" t="s">
        <v>12</v>
      </c>
      <c r="J28" s="9"/>
    </row>
    <row r="29" spans="2:10" ht="60" customHeight="1" x14ac:dyDescent="0.3">
      <c r="B29" s="9">
        <v>25</v>
      </c>
      <c r="C29" s="18" t="s">
        <v>44</v>
      </c>
      <c r="D29" s="9" t="s">
        <v>20</v>
      </c>
      <c r="E29" s="19" t="s">
        <v>25</v>
      </c>
      <c r="F29" s="10">
        <f ca="1">DATE(YEAR(TODAY()),3,6)</f>
        <v>44626</v>
      </c>
      <c r="G29" s="11" t="s">
        <v>15</v>
      </c>
      <c r="H29" s="10">
        <f ca="1">DATE(YEAR(TODAY()),3,10)</f>
        <v>44630</v>
      </c>
      <c r="I29" s="19" t="s">
        <v>22</v>
      </c>
      <c r="J29" s="9"/>
    </row>
    <row r="30" spans="2:10" ht="60" customHeight="1" x14ac:dyDescent="0.3">
      <c r="B30" s="9">
        <v>26</v>
      </c>
      <c r="C30" s="18" t="s">
        <v>45</v>
      </c>
      <c r="D30" s="9" t="s">
        <v>20</v>
      </c>
      <c r="E30" s="19" t="s">
        <v>25</v>
      </c>
      <c r="F30" s="10">
        <f t="shared" ref="F30:F31" ca="1" si="4">DATE(YEAR(TODAY()),3,6)</f>
        <v>44626</v>
      </c>
      <c r="G30" s="11" t="s">
        <v>15</v>
      </c>
      <c r="H30" s="10">
        <f ca="1">DATE(YEAR(TODAY()),3,8)</f>
        <v>44628</v>
      </c>
      <c r="I30" s="19" t="s">
        <v>15</v>
      </c>
      <c r="J30" s="9"/>
    </row>
    <row r="31" spans="2:10" ht="60" customHeight="1" x14ac:dyDescent="0.3">
      <c r="B31" s="9">
        <v>27</v>
      </c>
      <c r="C31" s="18" t="s">
        <v>46</v>
      </c>
      <c r="D31" s="9" t="s">
        <v>20</v>
      </c>
      <c r="E31" s="19" t="s">
        <v>25</v>
      </c>
      <c r="F31" s="10">
        <f t="shared" ca="1" si="4"/>
        <v>44626</v>
      </c>
      <c r="G31" s="11" t="s">
        <v>12</v>
      </c>
      <c r="H31" s="10">
        <f ca="1">DATE(YEAR(TODAY()),3,8)</f>
        <v>44628</v>
      </c>
      <c r="I31" s="19" t="s">
        <v>22</v>
      </c>
      <c r="J31" s="9"/>
    </row>
    <row r="32" spans="2:10" ht="60" customHeight="1" x14ac:dyDescent="0.3">
      <c r="B32" s="9">
        <v>28</v>
      </c>
      <c r="C32" s="18" t="s">
        <v>47</v>
      </c>
      <c r="D32" s="9" t="s">
        <v>29</v>
      </c>
      <c r="E32" s="19" t="s">
        <v>14</v>
      </c>
      <c r="F32" s="10">
        <f ca="1">DATE(YEAR(TODAY()),3,11)</f>
        <v>44631</v>
      </c>
      <c r="G32" s="11" t="s">
        <v>22</v>
      </c>
      <c r="H32" s="10">
        <f ca="1">DATE(YEAR(TODAY()),3,12)</f>
        <v>44632</v>
      </c>
      <c r="I32" s="19" t="s">
        <v>12</v>
      </c>
      <c r="J32" s="9"/>
    </row>
    <row r="33" spans="2:10" ht="60" customHeight="1" x14ac:dyDescent="0.3">
      <c r="B33" s="9">
        <v>29</v>
      </c>
      <c r="C33" s="18" t="s">
        <v>48</v>
      </c>
      <c r="D33" s="9" t="s">
        <v>17</v>
      </c>
      <c r="E33" s="19" t="s">
        <v>14</v>
      </c>
      <c r="F33" s="10">
        <f ca="1">DATE(YEAR(TODAY()),3,12)</f>
        <v>44632</v>
      </c>
      <c r="G33" s="11" t="s">
        <v>15</v>
      </c>
      <c r="H33" s="10">
        <f ca="1">DATE(YEAR(TODAY()),3,13)</f>
        <v>44633</v>
      </c>
      <c r="I33" s="19" t="s">
        <v>15</v>
      </c>
      <c r="J33" s="9"/>
    </row>
    <row r="34" spans="2:10" ht="60" customHeight="1" x14ac:dyDescent="0.3">
      <c r="B34" s="9">
        <v>30</v>
      </c>
      <c r="C34" s="18" t="s">
        <v>49</v>
      </c>
      <c r="D34" s="9" t="s">
        <v>10</v>
      </c>
      <c r="E34" s="19" t="s">
        <v>11</v>
      </c>
      <c r="F34" s="10">
        <f ca="1">DATE(YEAR(TODAY()),3,12)</f>
        <v>44632</v>
      </c>
      <c r="G34" s="11" t="s">
        <v>18</v>
      </c>
      <c r="H34" s="10">
        <f ca="1">DATE(YEAR(TODAY()),3,13)</f>
        <v>44633</v>
      </c>
      <c r="I34" s="19" t="s">
        <v>15</v>
      </c>
      <c r="J34" s="9"/>
    </row>
    <row r="35" spans="2:10" ht="60" customHeight="1" x14ac:dyDescent="0.3">
      <c r="B35" s="9">
        <v>31</v>
      </c>
      <c r="C35" s="18" t="s">
        <v>50</v>
      </c>
      <c r="D35" s="9" t="s">
        <v>29</v>
      </c>
      <c r="E35" s="19" t="s">
        <v>11</v>
      </c>
      <c r="F35" s="10">
        <f ca="1">DATE(YEAR(TODAY()),3,17)</f>
        <v>44637</v>
      </c>
      <c r="G35" s="11" t="s">
        <v>18</v>
      </c>
      <c r="H35" s="10">
        <f ca="1">DATE(YEAR(TODAY()),3,19)</f>
        <v>44639</v>
      </c>
      <c r="I35" s="19" t="s">
        <v>12</v>
      </c>
      <c r="J35" s="9"/>
    </row>
    <row r="36" spans="2:10" ht="60" customHeight="1" x14ac:dyDescent="0.3">
      <c r="B36" s="9">
        <v>32</v>
      </c>
      <c r="C36" s="18" t="s">
        <v>51</v>
      </c>
      <c r="D36" s="9" t="s">
        <v>29</v>
      </c>
      <c r="E36" s="19" t="s">
        <v>14</v>
      </c>
      <c r="F36" s="10">
        <f ca="1">DATE(YEAR(TODAY()),3,21)</f>
        <v>44641</v>
      </c>
      <c r="G36" s="11" t="s">
        <v>22</v>
      </c>
      <c r="H36" s="10">
        <f ca="1">DATE(YEAR(TODAY()),3,26)</f>
        <v>44646</v>
      </c>
      <c r="I36" s="19" t="s">
        <v>12</v>
      </c>
      <c r="J36" s="9"/>
    </row>
    <row r="37" spans="2:10" ht="60" customHeight="1" x14ac:dyDescent="0.3">
      <c r="B37" s="9">
        <v>33</v>
      </c>
      <c r="C37" s="18" t="s">
        <v>52</v>
      </c>
      <c r="D37" s="9" t="s">
        <v>29</v>
      </c>
      <c r="E37" s="19" t="s">
        <v>14</v>
      </c>
      <c r="F37" s="10">
        <f ca="1">DATE(YEAR(TODAY()),3,25)</f>
        <v>44645</v>
      </c>
      <c r="G37" s="11" t="s">
        <v>12</v>
      </c>
      <c r="H37" s="10">
        <f t="shared" ref="H37" ca="1" si="5">DATE(YEAR(TODAY()),3,26)</f>
        <v>44646</v>
      </c>
      <c r="I37" s="19" t="s">
        <v>18</v>
      </c>
      <c r="J37" s="9"/>
    </row>
    <row r="38" spans="2:10" ht="60" customHeight="1" x14ac:dyDescent="0.3">
      <c r="B38" s="9">
        <v>34</v>
      </c>
      <c r="C38" s="18" t="s">
        <v>53</v>
      </c>
      <c r="D38" s="9" t="s">
        <v>17</v>
      </c>
      <c r="E38" s="19" t="s">
        <v>14</v>
      </c>
      <c r="F38" s="10">
        <f ca="1">DATE(YEAR(TODAY()),3,25)</f>
        <v>44645</v>
      </c>
      <c r="G38" s="11" t="s">
        <v>15</v>
      </c>
      <c r="H38" s="10">
        <f ca="1">DATE(YEAR(TODAY()),3,30)</f>
        <v>44650</v>
      </c>
      <c r="I38" s="19" t="s">
        <v>18</v>
      </c>
      <c r="J38" s="9"/>
    </row>
    <row r="39" spans="2:10" ht="60" customHeight="1" x14ac:dyDescent="0.3">
      <c r="B39" s="9">
        <v>35</v>
      </c>
      <c r="C39" s="18" t="s">
        <v>54</v>
      </c>
      <c r="D39" s="9" t="s">
        <v>20</v>
      </c>
      <c r="E39" s="19" t="s">
        <v>14</v>
      </c>
      <c r="F39" s="10">
        <f ca="1">DATE(YEAR(TODAY()),3,29)</f>
        <v>44649</v>
      </c>
      <c r="G39" s="11" t="s">
        <v>12</v>
      </c>
      <c r="H39" s="10">
        <f ca="1">DATE(YEAR(TODAY()),3,29)</f>
        <v>44649</v>
      </c>
      <c r="I39" s="19" t="s">
        <v>15</v>
      </c>
      <c r="J39" s="9"/>
    </row>
    <row r="40" spans="2:10" ht="60" customHeight="1" x14ac:dyDescent="0.3">
      <c r="B40" s="9">
        <v>36</v>
      </c>
      <c r="C40" s="18" t="s">
        <v>55</v>
      </c>
      <c r="D40" s="9" t="s">
        <v>29</v>
      </c>
      <c r="E40" s="19" t="s">
        <v>11</v>
      </c>
      <c r="F40" s="10">
        <f ca="1">DATE(YEAR(TODAY()),3,31)</f>
        <v>44651</v>
      </c>
      <c r="G40" s="11" t="s">
        <v>22</v>
      </c>
      <c r="H40" s="10">
        <f ca="1">DATE(YEAR(TODAY()),4,4)</f>
        <v>44655</v>
      </c>
      <c r="I40" s="19" t="s">
        <v>18</v>
      </c>
      <c r="J40" s="9"/>
    </row>
    <row r="41" spans="2:10" ht="60" customHeight="1" x14ac:dyDescent="0.3">
      <c r="B41" s="9">
        <v>37</v>
      </c>
      <c r="C41" s="18" t="s">
        <v>56</v>
      </c>
      <c r="D41" s="9" t="s">
        <v>29</v>
      </c>
      <c r="E41" s="19" t="s">
        <v>11</v>
      </c>
      <c r="F41" s="10">
        <f ca="1">DATE(YEAR(TODAY()),4,5)</f>
        <v>44656</v>
      </c>
      <c r="G41" s="11" t="s">
        <v>12</v>
      </c>
      <c r="H41" s="10">
        <f ca="1">DATE(YEAR(TODAY()),4,6)</f>
        <v>44657</v>
      </c>
      <c r="I41" s="19" t="s">
        <v>18</v>
      </c>
      <c r="J41" s="9"/>
    </row>
    <row r="42" spans="2:10" ht="60" customHeight="1" x14ac:dyDescent="0.3">
      <c r="B42" s="9">
        <v>38</v>
      </c>
      <c r="C42" s="18" t="s">
        <v>57</v>
      </c>
      <c r="D42" s="9" t="s">
        <v>10</v>
      </c>
      <c r="E42" s="19" t="s">
        <v>25</v>
      </c>
      <c r="F42" s="10">
        <f ca="1">DATE(YEAR(TODAY()),4,9)</f>
        <v>44660</v>
      </c>
      <c r="G42" s="11" t="s">
        <v>18</v>
      </c>
      <c r="H42" s="10">
        <f ca="1">DATE(YEAR(TODAY()),4,14)</f>
        <v>44665</v>
      </c>
      <c r="I42" s="19" t="s">
        <v>12</v>
      </c>
      <c r="J42" s="9"/>
    </row>
    <row r="43" spans="2:10" ht="60" customHeight="1" x14ac:dyDescent="0.3">
      <c r="B43" s="9">
        <v>39</v>
      </c>
      <c r="C43" s="18" t="s">
        <v>58</v>
      </c>
      <c r="D43" s="9" t="s">
        <v>29</v>
      </c>
      <c r="E43" s="19" t="s">
        <v>14</v>
      </c>
      <c r="F43" s="10">
        <f ca="1">DATE(YEAR(TODAY()),4,10)</f>
        <v>44661</v>
      </c>
      <c r="G43" s="11" t="s">
        <v>18</v>
      </c>
      <c r="H43" s="10">
        <f ca="1">DATE(YEAR(TODAY()),4,12)</f>
        <v>44663</v>
      </c>
      <c r="I43" s="19" t="s">
        <v>22</v>
      </c>
      <c r="J43" s="9"/>
    </row>
    <row r="44" spans="2:10" ht="60" customHeight="1" x14ac:dyDescent="0.3">
      <c r="B44" s="9">
        <v>40</v>
      </c>
      <c r="C44" s="18" t="s">
        <v>59</v>
      </c>
      <c r="D44" s="9" t="s">
        <v>17</v>
      </c>
      <c r="E44" s="19" t="s">
        <v>14</v>
      </c>
      <c r="F44" s="10">
        <f t="shared" ref="F44" ca="1" si="6">DATE(YEAR(TODAY()),4,10)</f>
        <v>44661</v>
      </c>
      <c r="G44" s="11" t="s">
        <v>22</v>
      </c>
      <c r="H44" s="10">
        <f ca="1">DATE(YEAR(TODAY()),4,13)</f>
        <v>44664</v>
      </c>
      <c r="I44" s="19" t="s">
        <v>18</v>
      </c>
      <c r="J44" s="9"/>
    </row>
    <row r="45" spans="2:10" ht="60" customHeight="1" x14ac:dyDescent="0.3">
      <c r="B45" s="9">
        <v>41</v>
      </c>
      <c r="C45" s="18" t="s">
        <v>60</v>
      </c>
      <c r="D45" s="9" t="s">
        <v>29</v>
      </c>
      <c r="E45" s="19" t="s">
        <v>14</v>
      </c>
      <c r="F45" s="10">
        <f ca="1">DATE(YEAR(TODAY()),4,12)</f>
        <v>44663</v>
      </c>
      <c r="G45" s="11" t="s">
        <v>12</v>
      </c>
      <c r="H45" s="10">
        <f t="shared" ref="H45" ca="1" si="7">DATE(YEAR(TODAY()),4,13)</f>
        <v>44664</v>
      </c>
      <c r="I45" s="19" t="s">
        <v>12</v>
      </c>
      <c r="J45" s="9"/>
    </row>
    <row r="46" spans="2:10" ht="60" customHeight="1" x14ac:dyDescent="0.3">
      <c r="B46" s="9">
        <v>42</v>
      </c>
      <c r="C46" s="18" t="s">
        <v>61</v>
      </c>
      <c r="D46" s="9" t="s">
        <v>20</v>
      </c>
      <c r="E46" s="19" t="s">
        <v>11</v>
      </c>
      <c r="F46" s="10">
        <f ca="1">DATE(YEAR(TODAY()),4,16)</f>
        <v>44667</v>
      </c>
      <c r="G46" s="11" t="s">
        <v>15</v>
      </c>
      <c r="H46" s="10">
        <f ca="1">DATE(YEAR(TODAY()),4,16)</f>
        <v>44667</v>
      </c>
      <c r="I46" s="19" t="s">
        <v>22</v>
      </c>
      <c r="J46" s="9"/>
    </row>
    <row r="47" spans="2:10" ht="60" customHeight="1" x14ac:dyDescent="0.3">
      <c r="B47" s="9">
        <v>43</v>
      </c>
      <c r="C47" s="18" t="s">
        <v>62</v>
      </c>
      <c r="D47" s="9" t="s">
        <v>10</v>
      </c>
      <c r="E47" s="19" t="s">
        <v>11</v>
      </c>
      <c r="F47" s="10">
        <f ca="1">DATE(YEAR(TODAY()),4,18)</f>
        <v>44669</v>
      </c>
      <c r="G47" s="11" t="s">
        <v>18</v>
      </c>
      <c r="H47" s="10">
        <f ca="1">DATE(YEAR(TODAY()),4,18)</f>
        <v>44669</v>
      </c>
      <c r="I47" s="19" t="s">
        <v>15</v>
      </c>
      <c r="J47" s="9"/>
    </row>
    <row r="48" spans="2:10" ht="60" customHeight="1" x14ac:dyDescent="0.3">
      <c r="B48" s="9">
        <v>44</v>
      </c>
      <c r="C48" s="18" t="s">
        <v>63</v>
      </c>
      <c r="D48" s="9" t="s">
        <v>20</v>
      </c>
      <c r="E48" s="19" t="s">
        <v>11</v>
      </c>
      <c r="F48" s="10">
        <f ca="1">DATE(YEAR(TODAY()),4,18)</f>
        <v>44669</v>
      </c>
      <c r="G48" s="11" t="s">
        <v>22</v>
      </c>
      <c r="H48" s="10">
        <f ca="1">DATE(YEAR(TODAY()),4,22)</f>
        <v>44673</v>
      </c>
      <c r="I48" s="19" t="s">
        <v>15</v>
      </c>
      <c r="J48" s="9"/>
    </row>
    <row r="49" spans="2:10" ht="60" customHeight="1" x14ac:dyDescent="0.3">
      <c r="B49" s="9">
        <v>45</v>
      </c>
      <c r="C49" s="18" t="s">
        <v>64</v>
      </c>
      <c r="D49" s="9" t="s">
        <v>20</v>
      </c>
      <c r="E49" s="19" t="s">
        <v>11</v>
      </c>
      <c r="F49" s="10">
        <f ca="1">DATE(YEAR(TODAY()),4,22)</f>
        <v>44673</v>
      </c>
      <c r="G49" s="11" t="s">
        <v>18</v>
      </c>
      <c r="H49" s="10">
        <f ca="1">DATE(YEAR(TODAY()),4,23)</f>
        <v>44674</v>
      </c>
      <c r="I49" s="19" t="s">
        <v>15</v>
      </c>
      <c r="J49" s="9"/>
    </row>
    <row r="50" spans="2:10" ht="60" customHeight="1" x14ac:dyDescent="0.3">
      <c r="B50" s="9">
        <v>46</v>
      </c>
      <c r="C50" s="18" t="s">
        <v>65</v>
      </c>
      <c r="D50" s="9" t="s">
        <v>10</v>
      </c>
      <c r="E50" s="19" t="s">
        <v>25</v>
      </c>
      <c r="F50" s="10">
        <f ca="1">DATE(YEAR(TODAY()),4,23)</f>
        <v>44674</v>
      </c>
      <c r="G50" s="11" t="s">
        <v>12</v>
      </c>
      <c r="H50" s="10">
        <f ca="1">DATE(YEAR(TODAY()),4,24)</f>
        <v>44675</v>
      </c>
      <c r="I50" s="19" t="s">
        <v>15</v>
      </c>
      <c r="J50" s="9"/>
    </row>
    <row r="51" spans="2:10" ht="60" customHeight="1" x14ac:dyDescent="0.3">
      <c r="B51" s="9">
        <v>47</v>
      </c>
      <c r="C51" s="18" t="s">
        <v>66</v>
      </c>
      <c r="D51" s="9" t="s">
        <v>20</v>
      </c>
      <c r="E51" s="19" t="s">
        <v>11</v>
      </c>
      <c r="F51" s="10">
        <f ca="1">DATE(YEAR(TODAY()),4,25)</f>
        <v>44676</v>
      </c>
      <c r="G51" s="11" t="s">
        <v>22</v>
      </c>
      <c r="H51" s="10">
        <f ca="1">DATE(YEAR(TODAY()),4,25)</f>
        <v>44676</v>
      </c>
      <c r="I51" s="19" t="s">
        <v>18</v>
      </c>
      <c r="J51" s="9"/>
    </row>
    <row r="52" spans="2:10" ht="60" customHeight="1" x14ac:dyDescent="0.3">
      <c r="B52" s="9">
        <v>48</v>
      </c>
      <c r="C52" s="18" t="s">
        <v>67</v>
      </c>
      <c r="D52" s="9" t="s">
        <v>17</v>
      </c>
      <c r="E52" s="19" t="s">
        <v>11</v>
      </c>
      <c r="F52" s="10">
        <f ca="1">DATE(YEAR(TODAY()),4,30)</f>
        <v>44681</v>
      </c>
      <c r="G52" s="11" t="s">
        <v>22</v>
      </c>
      <c r="H52" s="10">
        <f ca="1">DATE(YEAR(TODAY()),5,1)</f>
        <v>44682</v>
      </c>
      <c r="I52" s="19" t="s">
        <v>15</v>
      </c>
      <c r="J52" s="9"/>
    </row>
    <row r="53" spans="2:10" ht="60" customHeight="1" x14ac:dyDescent="0.3">
      <c r="B53" s="9">
        <v>49</v>
      </c>
      <c r="C53" s="18" t="s">
        <v>68</v>
      </c>
      <c r="D53" s="9" t="s">
        <v>20</v>
      </c>
      <c r="E53" s="19" t="s">
        <v>11</v>
      </c>
      <c r="F53" s="10">
        <f ca="1">DATE(YEAR(TODAY()),5,5)</f>
        <v>44686</v>
      </c>
      <c r="G53" s="11" t="s">
        <v>18</v>
      </c>
      <c r="H53" s="10">
        <f ca="1">DATE(YEAR(TODAY()),5,5)</f>
        <v>44686</v>
      </c>
      <c r="I53" s="19" t="s">
        <v>22</v>
      </c>
      <c r="J53" s="9"/>
    </row>
    <row r="54" spans="2:10" ht="60" customHeight="1" x14ac:dyDescent="0.3">
      <c r="B54" s="9">
        <v>50</v>
      </c>
      <c r="C54" s="18" t="s">
        <v>69</v>
      </c>
      <c r="D54" s="9" t="s">
        <v>10</v>
      </c>
      <c r="E54" s="19" t="s">
        <v>11</v>
      </c>
      <c r="F54" s="10">
        <f ca="1">DATE(YEAR(TODAY()),5,5)</f>
        <v>44686</v>
      </c>
      <c r="G54" s="11" t="s">
        <v>15</v>
      </c>
      <c r="H54" s="10">
        <f ca="1">DATE(YEAR(TODAY()),5,9)</f>
        <v>44690</v>
      </c>
      <c r="I54" s="19" t="s">
        <v>12</v>
      </c>
      <c r="J54" s="9"/>
    </row>
    <row r="55" spans="2:10" ht="60" customHeight="1" x14ac:dyDescent="0.3">
      <c r="B55" s="9">
        <v>51</v>
      </c>
      <c r="C55" s="18" t="s">
        <v>70</v>
      </c>
      <c r="D55" s="9" t="s">
        <v>10</v>
      </c>
      <c r="E55" s="19" t="s">
        <v>25</v>
      </c>
      <c r="F55" s="10">
        <f ca="1">DATE(YEAR(TODAY()),5,8)</f>
        <v>44689</v>
      </c>
      <c r="G55" s="11" t="s">
        <v>12</v>
      </c>
      <c r="H55" s="10">
        <f ca="1">DATE(YEAR(TODAY()),5,12)</f>
        <v>44693</v>
      </c>
      <c r="I55" s="19" t="s">
        <v>15</v>
      </c>
      <c r="J55" s="9"/>
    </row>
    <row r="56" spans="2:10" ht="60" customHeight="1" x14ac:dyDescent="0.3">
      <c r="B56" s="9">
        <v>52</v>
      </c>
      <c r="C56" s="18" t="s">
        <v>71</v>
      </c>
      <c r="D56" s="9" t="s">
        <v>17</v>
      </c>
      <c r="E56" s="19" t="s">
        <v>14</v>
      </c>
      <c r="F56" s="10">
        <f ca="1">DATE(YEAR(TODAY()),5,11)</f>
        <v>44692</v>
      </c>
      <c r="G56" s="11" t="s">
        <v>12</v>
      </c>
      <c r="H56" s="10">
        <f ca="1">DATE(YEAR(TODAY()),5,14)</f>
        <v>44695</v>
      </c>
      <c r="I56" s="19" t="s">
        <v>22</v>
      </c>
      <c r="J56" s="9"/>
    </row>
    <row r="57" spans="2:10" ht="60" customHeight="1" x14ac:dyDescent="0.3">
      <c r="B57" s="9">
        <v>53</v>
      </c>
      <c r="C57" s="18" t="s">
        <v>72</v>
      </c>
      <c r="D57" s="9" t="s">
        <v>29</v>
      </c>
      <c r="E57" s="19" t="s">
        <v>11</v>
      </c>
      <c r="F57" s="10">
        <f ca="1">DATE(YEAR(TODAY()),5,11)</f>
        <v>44692</v>
      </c>
      <c r="G57" s="11" t="s">
        <v>12</v>
      </c>
      <c r="H57" s="10">
        <f ca="1">DATE(YEAR(TODAY()),5,11)</f>
        <v>44692</v>
      </c>
      <c r="I57" s="19" t="s">
        <v>22</v>
      </c>
      <c r="J57" s="9"/>
    </row>
    <row r="58" spans="2:10" ht="60" customHeight="1" x14ac:dyDescent="0.3">
      <c r="B58" s="9">
        <v>54</v>
      </c>
      <c r="C58" s="18" t="s">
        <v>73</v>
      </c>
      <c r="D58" s="9" t="s">
        <v>20</v>
      </c>
      <c r="E58" s="19" t="s">
        <v>14</v>
      </c>
      <c r="F58" s="10">
        <f ca="1">DATE(YEAR(TODAY()),5,12)</f>
        <v>44693</v>
      </c>
      <c r="G58" s="11" t="s">
        <v>12</v>
      </c>
      <c r="H58" s="10">
        <f ca="1">DATE(YEAR(TODAY()),5,12)</f>
        <v>44693</v>
      </c>
      <c r="I58" s="19" t="s">
        <v>22</v>
      </c>
      <c r="J58" s="9"/>
    </row>
    <row r="59" spans="2:10" ht="60" customHeight="1" x14ac:dyDescent="0.3">
      <c r="B59" s="9">
        <v>55</v>
      </c>
      <c r="C59" s="18" t="s">
        <v>74</v>
      </c>
      <c r="D59" s="9" t="s">
        <v>20</v>
      </c>
      <c r="E59" s="19" t="s">
        <v>14</v>
      </c>
      <c r="F59" s="10">
        <f ca="1">DATE(YEAR(TODAY()),5,15)</f>
        <v>44696</v>
      </c>
      <c r="G59" s="11" t="s">
        <v>22</v>
      </c>
      <c r="H59" s="10">
        <f ca="1">DATE(YEAR(TODAY()),5,15)</f>
        <v>44696</v>
      </c>
      <c r="I59" s="19" t="s">
        <v>12</v>
      </c>
      <c r="J59" s="9"/>
    </row>
    <row r="60" spans="2:10" ht="60" customHeight="1" x14ac:dyDescent="0.3">
      <c r="B60" s="9">
        <v>56</v>
      </c>
      <c r="C60" s="18" t="s">
        <v>75</v>
      </c>
      <c r="D60" s="9" t="s">
        <v>20</v>
      </c>
      <c r="E60" s="19" t="s">
        <v>11</v>
      </c>
      <c r="F60" s="10">
        <f ca="1">DATE(YEAR(TODAY()),5,17)</f>
        <v>44698</v>
      </c>
      <c r="G60" s="11" t="s">
        <v>18</v>
      </c>
      <c r="H60" s="10">
        <f ca="1">DATE(YEAR(TODAY()),5,17)</f>
        <v>44698</v>
      </c>
      <c r="I60" s="19" t="s">
        <v>18</v>
      </c>
      <c r="J60" s="9"/>
    </row>
    <row r="61" spans="2:10" ht="60" customHeight="1" x14ac:dyDescent="0.3">
      <c r="B61" s="9">
        <v>57</v>
      </c>
      <c r="C61" s="18" t="s">
        <v>76</v>
      </c>
      <c r="D61" s="9" t="s">
        <v>20</v>
      </c>
      <c r="E61" s="19" t="s">
        <v>25</v>
      </c>
      <c r="F61" s="10">
        <f ca="1">DATE(YEAR(TODAY()),5,17)</f>
        <v>44698</v>
      </c>
      <c r="G61" s="11" t="s">
        <v>18</v>
      </c>
      <c r="H61" s="10">
        <f ca="1">DATE(YEAR(TODAY()),5,21)</f>
        <v>44702</v>
      </c>
      <c r="I61" s="19" t="s">
        <v>15</v>
      </c>
      <c r="J61" s="9"/>
    </row>
    <row r="62" spans="2:10" ht="60" customHeight="1" x14ac:dyDescent="0.3">
      <c r="B62" s="9">
        <v>58</v>
      </c>
      <c r="C62" s="18" t="s">
        <v>77</v>
      </c>
      <c r="D62" s="9" t="s">
        <v>20</v>
      </c>
      <c r="E62" s="19" t="s">
        <v>25</v>
      </c>
      <c r="F62" s="10">
        <f ca="1">DATE(YEAR(TODAY()),5,17)</f>
        <v>44698</v>
      </c>
      <c r="G62" s="11" t="s">
        <v>18</v>
      </c>
      <c r="H62" s="10">
        <f ca="1">DATE(YEAR(TODAY()),5,19)</f>
        <v>44700</v>
      </c>
      <c r="I62" s="19" t="s">
        <v>18</v>
      </c>
      <c r="J62" s="9"/>
    </row>
    <row r="63" spans="2:10" ht="60" customHeight="1" x14ac:dyDescent="0.3">
      <c r="B63" s="9">
        <v>59</v>
      </c>
      <c r="C63" s="18" t="s">
        <v>78</v>
      </c>
      <c r="D63" s="9" t="s">
        <v>17</v>
      </c>
      <c r="E63" s="19" t="s">
        <v>11</v>
      </c>
      <c r="F63" s="10">
        <f ca="1">DATE(YEAR(TODAY()),5,21)</f>
        <v>44702</v>
      </c>
      <c r="G63" s="11" t="s">
        <v>15</v>
      </c>
      <c r="H63" s="10">
        <f ca="1">DATE(YEAR(TODAY()),5,21)</f>
        <v>44702</v>
      </c>
      <c r="I63" s="19" t="s">
        <v>22</v>
      </c>
      <c r="J63" s="9"/>
    </row>
    <row r="64" spans="2:10" ht="60" customHeight="1" x14ac:dyDescent="0.3">
      <c r="B64" s="9">
        <v>60</v>
      </c>
      <c r="C64" s="18" t="s">
        <v>79</v>
      </c>
      <c r="D64" s="9" t="s">
        <v>17</v>
      </c>
      <c r="E64" s="19" t="s">
        <v>25</v>
      </c>
      <c r="F64" s="10">
        <f ca="1">DATE(YEAR(TODAY()),5,24)</f>
        <v>44705</v>
      </c>
      <c r="G64" s="11" t="s">
        <v>22</v>
      </c>
      <c r="H64" s="10">
        <f ca="1">DATE(YEAR(TODAY()),5,26)</f>
        <v>44707</v>
      </c>
      <c r="I64" s="19" t="s">
        <v>15</v>
      </c>
      <c r="J64" s="9"/>
    </row>
    <row r="65" spans="2:10" ht="60" customHeight="1" x14ac:dyDescent="0.3">
      <c r="B65" s="9">
        <v>61</v>
      </c>
      <c r="C65" s="18" t="s">
        <v>80</v>
      </c>
      <c r="D65" s="9" t="s">
        <v>10</v>
      </c>
      <c r="E65" s="19" t="s">
        <v>11</v>
      </c>
      <c r="F65" s="10">
        <f ca="1">DATE(YEAR(TODAY()),5,25)</f>
        <v>44706</v>
      </c>
      <c r="G65" s="11" t="s">
        <v>15</v>
      </c>
      <c r="H65" s="10">
        <f ca="1">DATE(YEAR(TODAY()),5,25)</f>
        <v>44706</v>
      </c>
      <c r="I65" s="19" t="s">
        <v>18</v>
      </c>
      <c r="J65" s="9"/>
    </row>
    <row r="66" spans="2:10" ht="60" customHeight="1" x14ac:dyDescent="0.3">
      <c r="B66" s="9">
        <v>62</v>
      </c>
      <c r="C66" s="18" t="s">
        <v>81</v>
      </c>
      <c r="D66" s="9" t="s">
        <v>17</v>
      </c>
      <c r="E66" s="19" t="s">
        <v>14</v>
      </c>
      <c r="F66" s="10">
        <f ca="1">DATE(YEAR(TODAY()),5,30)</f>
        <v>44711</v>
      </c>
      <c r="G66" s="11" t="s">
        <v>18</v>
      </c>
      <c r="H66" s="10">
        <f ca="1">DATE(YEAR(TODAY()),6,3)</f>
        <v>44715</v>
      </c>
      <c r="I66" s="19" t="s">
        <v>12</v>
      </c>
      <c r="J66" s="9"/>
    </row>
    <row r="67" spans="2:10" ht="60" customHeight="1" x14ac:dyDescent="0.3">
      <c r="B67" s="9">
        <v>63</v>
      </c>
      <c r="C67" s="18" t="s">
        <v>82</v>
      </c>
      <c r="D67" s="9" t="s">
        <v>29</v>
      </c>
      <c r="E67" s="19" t="s">
        <v>14</v>
      </c>
      <c r="F67" s="10">
        <f ca="1">DATE(YEAR(TODAY()),6,4)</f>
        <v>44716</v>
      </c>
      <c r="G67" s="11" t="s">
        <v>12</v>
      </c>
      <c r="H67" s="10">
        <f ca="1">DATE(YEAR(TODAY()),6,4)</f>
        <v>44716</v>
      </c>
      <c r="I67" s="19" t="s">
        <v>12</v>
      </c>
      <c r="J67" s="9"/>
    </row>
    <row r="68" spans="2:10" ht="60" customHeight="1" x14ac:dyDescent="0.3">
      <c r="B68" s="9">
        <v>64</v>
      </c>
      <c r="C68" s="18" t="s">
        <v>83</v>
      </c>
      <c r="D68" s="9" t="s">
        <v>29</v>
      </c>
      <c r="E68" s="19" t="s">
        <v>14</v>
      </c>
      <c r="F68" s="10">
        <f ca="1">DATE(YEAR(TODAY()),6,7)</f>
        <v>44719</v>
      </c>
      <c r="G68" s="11" t="s">
        <v>22</v>
      </c>
      <c r="H68" s="10">
        <f ca="1">DATE(YEAR(TODAY()),6,9)</f>
        <v>44721</v>
      </c>
      <c r="I68" s="19" t="s">
        <v>22</v>
      </c>
      <c r="J68" s="9"/>
    </row>
    <row r="69" spans="2:10" ht="60" customHeight="1" x14ac:dyDescent="0.3">
      <c r="B69" s="9">
        <v>65</v>
      </c>
      <c r="C69" s="18" t="s">
        <v>84</v>
      </c>
      <c r="D69" s="9" t="s">
        <v>29</v>
      </c>
      <c r="E69" s="19" t="s">
        <v>25</v>
      </c>
      <c r="F69" s="10">
        <f t="shared" ref="F69" ca="1" si="8">DATE(YEAR(TODAY()),6,7)</f>
        <v>44719</v>
      </c>
      <c r="G69" s="11" t="s">
        <v>22</v>
      </c>
      <c r="H69" s="10">
        <f ca="1">DATE(YEAR(TODAY()),6,7)</f>
        <v>44719</v>
      </c>
      <c r="I69" s="19" t="s">
        <v>12</v>
      </c>
      <c r="J69" s="9"/>
    </row>
    <row r="70" spans="2:10" ht="60" customHeight="1" x14ac:dyDescent="0.3">
      <c r="B70" s="9">
        <v>66</v>
      </c>
      <c r="C70" s="18" t="s">
        <v>85</v>
      </c>
      <c r="D70" s="9" t="s">
        <v>29</v>
      </c>
      <c r="E70" s="19" t="s">
        <v>11</v>
      </c>
      <c r="F70" s="10">
        <f ca="1">DATE(YEAR(TODAY()),6,12)</f>
        <v>44724</v>
      </c>
      <c r="G70" s="11" t="s">
        <v>15</v>
      </c>
      <c r="H70" s="10">
        <f ca="1">DATE(YEAR(TODAY()),6,12)</f>
        <v>44724</v>
      </c>
      <c r="I70" s="19" t="s">
        <v>15</v>
      </c>
      <c r="J70" s="9"/>
    </row>
    <row r="71" spans="2:10" ht="60" customHeight="1" x14ac:dyDescent="0.3">
      <c r="B71" s="9">
        <v>67</v>
      </c>
      <c r="C71" s="18" t="s">
        <v>86</v>
      </c>
      <c r="D71" s="9" t="s">
        <v>20</v>
      </c>
      <c r="E71" s="19" t="s">
        <v>11</v>
      </c>
      <c r="F71" s="10">
        <f ca="1">DATE(YEAR(TODAY()),6,17)</f>
        <v>44729</v>
      </c>
      <c r="G71" s="11" t="s">
        <v>22</v>
      </c>
      <c r="H71" s="10">
        <f ca="1">DATE(YEAR(TODAY()),6,17)</f>
        <v>44729</v>
      </c>
      <c r="I71" s="19" t="s">
        <v>12</v>
      </c>
      <c r="J71" s="9"/>
    </row>
    <row r="72" spans="2:10" ht="60" customHeight="1" x14ac:dyDescent="0.3">
      <c r="B72" s="9">
        <v>68</v>
      </c>
      <c r="C72" s="18" t="s">
        <v>87</v>
      </c>
      <c r="D72" s="9" t="s">
        <v>29</v>
      </c>
      <c r="E72" s="19" t="s">
        <v>14</v>
      </c>
      <c r="F72" s="10">
        <f ca="1">DATE(YEAR(TODAY()),6,18)</f>
        <v>44730</v>
      </c>
      <c r="G72" s="11" t="s">
        <v>18</v>
      </c>
      <c r="H72" s="10">
        <f ca="1">DATE(YEAR(TODAY()),6,18)</f>
        <v>44730</v>
      </c>
      <c r="I72" s="19" t="s">
        <v>12</v>
      </c>
      <c r="J72" s="9"/>
    </row>
    <row r="73" spans="2:10" ht="60" customHeight="1" x14ac:dyDescent="0.3">
      <c r="B73" s="9">
        <v>69</v>
      </c>
      <c r="C73" s="18" t="s">
        <v>88</v>
      </c>
      <c r="D73" s="9" t="s">
        <v>17</v>
      </c>
      <c r="E73" s="19" t="s">
        <v>11</v>
      </c>
      <c r="F73" s="10">
        <f t="shared" ref="F73:F74" ca="1" si="9">DATE(YEAR(TODAY()),6,18)</f>
        <v>44730</v>
      </c>
      <c r="G73" s="11" t="s">
        <v>12</v>
      </c>
      <c r="H73" s="10">
        <f ca="1">DATE(YEAR(TODAY()),6,18)</f>
        <v>44730</v>
      </c>
      <c r="I73" s="19" t="s">
        <v>18</v>
      </c>
      <c r="J73" s="9"/>
    </row>
    <row r="74" spans="2:10" ht="60" customHeight="1" x14ac:dyDescent="0.3">
      <c r="B74" s="9">
        <v>70</v>
      </c>
      <c r="C74" s="18" t="s">
        <v>89</v>
      </c>
      <c r="D74" s="9" t="s">
        <v>29</v>
      </c>
      <c r="E74" s="19" t="s">
        <v>25</v>
      </c>
      <c r="F74" s="10">
        <f t="shared" ca="1" si="9"/>
        <v>44730</v>
      </c>
      <c r="G74" s="11" t="s">
        <v>18</v>
      </c>
      <c r="H74" s="10">
        <f t="shared" ref="H74" ca="1" si="10">DATE(YEAR(TODAY()),6,18)</f>
        <v>44730</v>
      </c>
      <c r="I74" s="19" t="s">
        <v>15</v>
      </c>
      <c r="J74" s="9"/>
    </row>
    <row r="75" spans="2:10" ht="60" customHeight="1" x14ac:dyDescent="0.3">
      <c r="B75" s="9">
        <v>71</v>
      </c>
      <c r="C75" s="18" t="s">
        <v>90</v>
      </c>
      <c r="D75" s="9" t="s">
        <v>17</v>
      </c>
      <c r="E75" s="19" t="s">
        <v>25</v>
      </c>
      <c r="F75" s="10">
        <f ca="1">DATE(YEAR(TODAY()),6,19)</f>
        <v>44731</v>
      </c>
      <c r="G75" s="11" t="s">
        <v>12</v>
      </c>
      <c r="H75" s="10">
        <f ca="1">DATE(YEAR(TODAY()),6,19)</f>
        <v>44731</v>
      </c>
      <c r="I75" s="19" t="s">
        <v>18</v>
      </c>
      <c r="J75" s="9"/>
    </row>
    <row r="76" spans="2:10" ht="60" customHeight="1" x14ac:dyDescent="0.3">
      <c r="B76" s="9">
        <v>72</v>
      </c>
      <c r="C76" s="18" t="s">
        <v>91</v>
      </c>
      <c r="D76" s="9" t="s">
        <v>10</v>
      </c>
      <c r="E76" s="19" t="s">
        <v>25</v>
      </c>
      <c r="F76" s="10">
        <f ca="1">DATE(YEAR(TODAY()),6,23)</f>
        <v>44735</v>
      </c>
      <c r="G76" s="11" t="s">
        <v>22</v>
      </c>
      <c r="H76" s="10">
        <f ca="1">DATE(YEAR(TODAY()),6,23)</f>
        <v>44735</v>
      </c>
      <c r="I76" s="19" t="s">
        <v>12</v>
      </c>
      <c r="J76" s="9"/>
    </row>
    <row r="77" spans="2:10" ht="60" customHeight="1" x14ac:dyDescent="0.3">
      <c r="B77" s="9">
        <v>73</v>
      </c>
      <c r="C77" s="18" t="s">
        <v>92</v>
      </c>
      <c r="D77" s="9" t="s">
        <v>29</v>
      </c>
      <c r="E77" s="19" t="s">
        <v>14</v>
      </c>
      <c r="F77" s="10">
        <f ca="1">DATE(YEAR(TODAY()),6,28)</f>
        <v>44740</v>
      </c>
      <c r="G77" s="11" t="s">
        <v>12</v>
      </c>
      <c r="H77" s="10">
        <f ca="1">DATE(YEAR(TODAY()),6,30)</f>
        <v>44742</v>
      </c>
      <c r="I77" s="19" t="s">
        <v>15</v>
      </c>
      <c r="J77" s="9"/>
    </row>
    <row r="78" spans="2:10" ht="60" customHeight="1" x14ac:dyDescent="0.3">
      <c r="B78" s="9">
        <v>74</v>
      </c>
      <c r="C78" s="18" t="s">
        <v>93</v>
      </c>
      <c r="D78" s="9" t="s">
        <v>20</v>
      </c>
      <c r="E78" s="19" t="s">
        <v>14</v>
      </c>
      <c r="F78" s="10">
        <f ca="1">DATE(YEAR(TODAY()),6,28)</f>
        <v>44740</v>
      </c>
      <c r="G78" s="11" t="s">
        <v>15</v>
      </c>
      <c r="H78" s="10">
        <f ca="1">DATE(YEAR(TODAY()),6,28)</f>
        <v>44740</v>
      </c>
      <c r="I78" s="19" t="s">
        <v>15</v>
      </c>
      <c r="J78" s="9"/>
    </row>
    <row r="79" spans="2:10" ht="60" customHeight="1" x14ac:dyDescent="0.3">
      <c r="B79" s="9">
        <v>75</v>
      </c>
      <c r="C79" s="18" t="s">
        <v>94</v>
      </c>
      <c r="D79" s="9" t="s">
        <v>29</v>
      </c>
      <c r="E79" s="19" t="s">
        <v>25</v>
      </c>
      <c r="F79" s="10">
        <f ca="1">DATE(YEAR(TODAY()),7,3)</f>
        <v>44745</v>
      </c>
      <c r="G79" s="11" t="s">
        <v>12</v>
      </c>
      <c r="H79" s="10">
        <f ca="1">DATE(YEAR(TODAY()),7,3)</f>
        <v>44745</v>
      </c>
      <c r="I79" s="19" t="s">
        <v>15</v>
      </c>
      <c r="J79" s="9"/>
    </row>
    <row r="80" spans="2:10" ht="60" customHeight="1" x14ac:dyDescent="0.3">
      <c r="B80" s="9">
        <v>76</v>
      </c>
      <c r="C80" s="18" t="s">
        <v>95</v>
      </c>
      <c r="D80" s="9" t="s">
        <v>17</v>
      </c>
      <c r="E80" s="19" t="s">
        <v>25</v>
      </c>
      <c r="F80" s="10">
        <f ca="1">DATE(YEAR(TODAY()),7,4)</f>
        <v>44746</v>
      </c>
      <c r="G80" s="11" t="s">
        <v>15</v>
      </c>
      <c r="H80" s="10">
        <f ca="1">DATE(YEAR(TODAY()),7,8)</f>
        <v>44750</v>
      </c>
      <c r="I80" s="19" t="s">
        <v>22</v>
      </c>
      <c r="J80" s="9"/>
    </row>
    <row r="81" spans="2:10" ht="60" customHeight="1" x14ac:dyDescent="0.3">
      <c r="B81" s="9">
        <v>77</v>
      </c>
      <c r="C81" s="18" t="s">
        <v>96</v>
      </c>
      <c r="D81" s="9" t="s">
        <v>10</v>
      </c>
      <c r="E81" s="19" t="s">
        <v>25</v>
      </c>
      <c r="F81" s="10">
        <f t="shared" ref="F81" ca="1" si="11">DATE(YEAR(TODAY()),7,4)</f>
        <v>44746</v>
      </c>
      <c r="G81" s="11" t="s">
        <v>22</v>
      </c>
      <c r="H81" s="10">
        <f ca="1">DATE(YEAR(TODAY()),7,4)</f>
        <v>44746</v>
      </c>
      <c r="I81" s="19" t="s">
        <v>15</v>
      </c>
      <c r="J81" s="9"/>
    </row>
    <row r="82" spans="2:10" ht="60" customHeight="1" x14ac:dyDescent="0.3">
      <c r="B82" s="9">
        <v>78</v>
      </c>
      <c r="C82" s="18" t="s">
        <v>97</v>
      </c>
      <c r="D82" s="9" t="s">
        <v>10</v>
      </c>
      <c r="E82" s="19" t="s">
        <v>25</v>
      </c>
      <c r="F82" s="10">
        <f ca="1">DATE(YEAR(TODAY()),7,5)</f>
        <v>44747</v>
      </c>
      <c r="G82" s="11" t="s">
        <v>22</v>
      </c>
      <c r="H82" s="10">
        <f ca="1">DATE(YEAR(TODAY()),7,10)</f>
        <v>44752</v>
      </c>
      <c r="I82" s="19" t="s">
        <v>18</v>
      </c>
      <c r="J82" s="9"/>
    </row>
    <row r="83" spans="2:10" ht="60" customHeight="1" x14ac:dyDescent="0.3">
      <c r="B83" s="9">
        <v>79</v>
      </c>
      <c r="C83" s="18" t="s">
        <v>98</v>
      </c>
      <c r="D83" s="9" t="s">
        <v>29</v>
      </c>
      <c r="E83" s="19" t="s">
        <v>11</v>
      </c>
      <c r="F83" s="10">
        <f ca="1">DATE(YEAR(TODAY()),7,10)</f>
        <v>44752</v>
      </c>
      <c r="G83" s="11" t="s">
        <v>12</v>
      </c>
      <c r="H83" s="10">
        <f ca="1">DATE(YEAR(TODAY()),7,15)</f>
        <v>44757</v>
      </c>
      <c r="I83" s="19" t="s">
        <v>18</v>
      </c>
      <c r="J83" s="9"/>
    </row>
    <row r="84" spans="2:10" ht="60" customHeight="1" x14ac:dyDescent="0.3">
      <c r="B84" s="9">
        <v>80</v>
      </c>
      <c r="C84" s="18" t="s">
        <v>99</v>
      </c>
      <c r="D84" s="9" t="s">
        <v>20</v>
      </c>
      <c r="E84" s="19" t="s">
        <v>25</v>
      </c>
      <c r="F84" s="10">
        <f t="shared" ref="F84" ca="1" si="12">DATE(YEAR(TODAY()),7,10)</f>
        <v>44752</v>
      </c>
      <c r="G84" s="11" t="s">
        <v>22</v>
      </c>
      <c r="H84" s="10">
        <f ca="1">DATE(YEAR(TODAY()),7,12)</f>
        <v>44754</v>
      </c>
      <c r="I84" s="19" t="s">
        <v>12</v>
      </c>
      <c r="J84" s="9"/>
    </row>
    <row r="85" spans="2:10" ht="60" customHeight="1" x14ac:dyDescent="0.3">
      <c r="B85" s="9">
        <v>81</v>
      </c>
      <c r="C85" s="18" t="s">
        <v>100</v>
      </c>
      <c r="D85" s="9" t="s">
        <v>29</v>
      </c>
      <c r="E85" s="19" t="s">
        <v>25</v>
      </c>
      <c r="F85" s="10">
        <f ca="1">DATE(YEAR(TODAY()),7,11)</f>
        <v>44753</v>
      </c>
      <c r="G85" s="11" t="s">
        <v>18</v>
      </c>
      <c r="H85" s="10">
        <f ca="1">DATE(YEAR(TODAY()),7,13)</f>
        <v>44755</v>
      </c>
      <c r="I85" s="19" t="s">
        <v>22</v>
      </c>
      <c r="J85" s="9"/>
    </row>
    <row r="86" spans="2:10" ht="60" customHeight="1" x14ac:dyDescent="0.3">
      <c r="B86" s="9">
        <v>82</v>
      </c>
      <c r="C86" s="18" t="s">
        <v>101</v>
      </c>
      <c r="D86" s="9" t="s">
        <v>20</v>
      </c>
      <c r="E86" s="19" t="s">
        <v>25</v>
      </c>
      <c r="F86" s="10">
        <f ca="1">DATE(YEAR(TODAY()),7,15)</f>
        <v>44757</v>
      </c>
      <c r="G86" s="11" t="s">
        <v>18</v>
      </c>
      <c r="H86" s="10">
        <f ca="1">DATE(YEAR(TODAY()),7,18)</f>
        <v>44760</v>
      </c>
      <c r="I86" s="19" t="s">
        <v>15</v>
      </c>
      <c r="J86" s="9"/>
    </row>
    <row r="87" spans="2:10" ht="60" customHeight="1" x14ac:dyDescent="0.3">
      <c r="B87" s="9">
        <v>83</v>
      </c>
      <c r="C87" s="18" t="s">
        <v>102</v>
      </c>
      <c r="D87" s="9" t="s">
        <v>29</v>
      </c>
      <c r="E87" s="19" t="s">
        <v>25</v>
      </c>
      <c r="F87" s="10">
        <f ca="1">DATE(YEAR(TODAY()),7,17)</f>
        <v>44759</v>
      </c>
      <c r="G87" s="11" t="s">
        <v>15</v>
      </c>
      <c r="H87" s="10">
        <f ca="1">DATE(YEAR(TODAY()),7,20)</f>
        <v>44762</v>
      </c>
      <c r="I87" s="19" t="s">
        <v>22</v>
      </c>
      <c r="J87" s="9"/>
    </row>
    <row r="88" spans="2:10" ht="60" customHeight="1" x14ac:dyDescent="0.3">
      <c r="B88" s="9">
        <v>84</v>
      </c>
      <c r="C88" s="18" t="s">
        <v>103</v>
      </c>
      <c r="D88" s="9" t="s">
        <v>10</v>
      </c>
      <c r="E88" s="19" t="s">
        <v>14</v>
      </c>
      <c r="F88" s="10">
        <f ca="1">DATE(YEAR(TODAY()),7,20)</f>
        <v>44762</v>
      </c>
      <c r="G88" s="11" t="s">
        <v>12</v>
      </c>
      <c r="H88" s="10">
        <f ca="1">DATE(YEAR(TODAY()),7,20)</f>
        <v>44762</v>
      </c>
      <c r="I88" s="19" t="s">
        <v>18</v>
      </c>
      <c r="J88" s="9"/>
    </row>
    <row r="89" spans="2:10" ht="60" customHeight="1" x14ac:dyDescent="0.3">
      <c r="B89" s="9">
        <v>85</v>
      </c>
      <c r="C89" s="18" t="s">
        <v>104</v>
      </c>
      <c r="D89" s="9" t="s">
        <v>20</v>
      </c>
      <c r="E89" s="19" t="s">
        <v>11</v>
      </c>
      <c r="F89" s="10">
        <f ca="1">DATE(YEAR(TODAY()),7,23)</f>
        <v>44765</v>
      </c>
      <c r="G89" s="11" t="s">
        <v>12</v>
      </c>
      <c r="H89" s="10">
        <f ca="1">DATE(YEAR(TODAY()),7,23)</f>
        <v>44765</v>
      </c>
      <c r="I89" s="19" t="s">
        <v>22</v>
      </c>
      <c r="J89" s="9"/>
    </row>
    <row r="90" spans="2:10" ht="60" customHeight="1" x14ac:dyDescent="0.3">
      <c r="B90" s="9">
        <v>86</v>
      </c>
      <c r="C90" s="18" t="s">
        <v>105</v>
      </c>
      <c r="D90" s="9" t="s">
        <v>17</v>
      </c>
      <c r="E90" s="19" t="s">
        <v>11</v>
      </c>
      <c r="F90" s="10">
        <f ca="1">DATE(YEAR(TODAY()),7,28)</f>
        <v>44770</v>
      </c>
      <c r="G90" s="11" t="s">
        <v>15</v>
      </c>
      <c r="H90" s="10">
        <f ca="1">DATE(YEAR(TODAY()),7,28)</f>
        <v>44770</v>
      </c>
      <c r="I90" s="19" t="s">
        <v>15</v>
      </c>
      <c r="J90" s="9"/>
    </row>
    <row r="91" spans="2:10" ht="60" customHeight="1" x14ac:dyDescent="0.3">
      <c r="B91" s="9">
        <v>87</v>
      </c>
      <c r="C91" s="18" t="s">
        <v>106</v>
      </c>
      <c r="D91" s="9" t="s">
        <v>10</v>
      </c>
      <c r="E91" s="19" t="s">
        <v>11</v>
      </c>
      <c r="F91" s="10">
        <f ca="1">DATE(YEAR(TODAY()),7,28)</f>
        <v>44770</v>
      </c>
      <c r="G91" s="11" t="s">
        <v>18</v>
      </c>
      <c r="H91" s="10">
        <f ca="1">DATE(YEAR(TODAY()),8,2)</f>
        <v>44775</v>
      </c>
      <c r="I91" s="19" t="s">
        <v>15</v>
      </c>
      <c r="J91" s="9"/>
    </row>
    <row r="92" spans="2:10" ht="60" customHeight="1" x14ac:dyDescent="0.3">
      <c r="B92" s="9">
        <v>88</v>
      </c>
      <c r="C92" s="18" t="s">
        <v>107</v>
      </c>
      <c r="D92" s="9" t="s">
        <v>10</v>
      </c>
      <c r="E92" s="19" t="s">
        <v>11</v>
      </c>
      <c r="F92" s="10">
        <f ca="1">DATE(YEAR(TODAY()),7,31)</f>
        <v>44773</v>
      </c>
      <c r="G92" s="11" t="s">
        <v>22</v>
      </c>
      <c r="H92" s="10">
        <f ca="1">DATE(YEAR(TODAY()),7,31)</f>
        <v>44773</v>
      </c>
      <c r="I92" s="19" t="s">
        <v>12</v>
      </c>
      <c r="J92" s="9"/>
    </row>
    <row r="93" spans="2:10" ht="60" customHeight="1" x14ac:dyDescent="0.3">
      <c r="B93" s="9">
        <v>89</v>
      </c>
      <c r="C93" s="18" t="s">
        <v>108</v>
      </c>
      <c r="D93" s="9" t="s">
        <v>17</v>
      </c>
      <c r="E93" s="19" t="s">
        <v>25</v>
      </c>
      <c r="F93" s="10">
        <f ca="1">DATE(YEAR(TODAY()),8,2)</f>
        <v>44775</v>
      </c>
      <c r="G93" s="11" t="s">
        <v>15</v>
      </c>
      <c r="H93" s="10">
        <f ca="1">DATE(YEAR(TODAY()),8,6)</f>
        <v>44779</v>
      </c>
      <c r="I93" s="19" t="s">
        <v>18</v>
      </c>
      <c r="J93" s="9"/>
    </row>
    <row r="94" spans="2:10" ht="60" customHeight="1" x14ac:dyDescent="0.3">
      <c r="B94" s="9">
        <v>90</v>
      </c>
      <c r="C94" s="18" t="s">
        <v>109</v>
      </c>
      <c r="D94" s="9" t="s">
        <v>29</v>
      </c>
      <c r="E94" s="19" t="s">
        <v>11</v>
      </c>
      <c r="F94" s="10">
        <f ca="1">DATE(YEAR(TODAY()),8,6)</f>
        <v>44779</v>
      </c>
      <c r="G94" s="11" t="s">
        <v>15</v>
      </c>
      <c r="H94" s="10">
        <f ca="1">DATE(YEAR(TODAY()),8,6)</f>
        <v>44779</v>
      </c>
      <c r="I94" s="19" t="s">
        <v>12</v>
      </c>
      <c r="J94" s="9"/>
    </row>
    <row r="95" spans="2:10" ht="60" customHeight="1" x14ac:dyDescent="0.3">
      <c r="B95" s="9">
        <v>91</v>
      </c>
      <c r="C95" s="18" t="s">
        <v>110</v>
      </c>
      <c r="D95" s="9" t="s">
        <v>10</v>
      </c>
      <c r="E95" s="19" t="s">
        <v>25</v>
      </c>
      <c r="F95" s="10">
        <f ca="1">DATE(YEAR(TODAY()),8,8)</f>
        <v>44781</v>
      </c>
      <c r="G95" s="11" t="s">
        <v>15</v>
      </c>
      <c r="H95" s="10">
        <f ca="1">DATE(YEAR(TODAY()),8,10)</f>
        <v>44783</v>
      </c>
      <c r="I95" s="19" t="s">
        <v>18</v>
      </c>
      <c r="J95" s="9"/>
    </row>
  </sheetData>
  <mergeCells count="1">
    <mergeCell ref="B2:J2"/>
  </mergeCells>
  <dataValidations count="9">
    <dataValidation allowBlank="1" showInputMessage="1" showErrorMessage="1" prompt="Enter Notes in this column under this heading" sqref="J4" xr:uid="{E4707BC2-C8E7-4196-8F36-AA0D5793040C}"/>
    <dataValidation allowBlank="1" showInputMessage="1" showErrorMessage="1" prompt="Enter Closed By name in this column under this heading" sqref="I4" xr:uid="{4BCD484C-BF73-4A2F-BC77-44F374EDD22D}"/>
    <dataValidation allowBlank="1" showInputMessage="1" showErrorMessage="1" prompt="Enter issue Closing Date in this column under this heading" sqref="H4" xr:uid="{6C62D513-57D2-4527-90DD-D9E35B821183}"/>
    <dataValidation allowBlank="1" showInputMessage="1" showErrorMessage="1" prompt="Enter Opened By name in this column under this heading" sqref="G4" xr:uid="{CBAE1413-D45F-46B9-A79B-ABE8E675C653}"/>
    <dataValidation allowBlank="1" showInputMessage="1" showErrorMessage="1" prompt="Enter issue Opening Date in this column under this heading" sqref="F4" xr:uid="{947855AB-80FF-4234-B528-044749C2D7FF}"/>
    <dataValidation allowBlank="1" showInputMessage="1" showErrorMessage="1" prompt="Enter Priority in this column under this heading" sqref="E4" xr:uid="{1C83E6A5-1388-4D44-A363-29B308141B42}"/>
    <dataValidation allowBlank="1" showInputMessage="1" showErrorMessage="1" prompt="Enter issue Type in this column under this heading" sqref="D4" xr:uid="{30EF2645-7D2F-4DF1-AE1E-320BCD2F01AE}"/>
    <dataValidation allowBlank="1" showInputMessage="1" showErrorMessage="1" prompt="Enter Issue description in this column under this heading" sqref="C4" xr:uid="{220A8044-C5ED-4CF6-8C23-DB7D02EDFE20}"/>
    <dataValidation allowBlank="1" showInputMessage="1" showErrorMessage="1" prompt="Enter issue Number in this column under this heading. Use heading filters to find specific entries" sqref="B4" xr:uid="{E91AADFB-64C2-4E77-A27D-AFED83EEF7BA}"/>
  </dataValidations>
  <pageMargins left="0.7" right="0.7" top="0.75" bottom="0.75" header="0.3" footer="0.3"/>
  <pageSetup scale="37" fitToWidth="2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GLOBAL</cp:lastModifiedBy>
  <cp:lastPrinted>2022-09-14T17:20:08Z</cp:lastPrinted>
  <dcterms:created xsi:type="dcterms:W3CDTF">2022-09-02T16:23:33Z</dcterms:created>
  <dcterms:modified xsi:type="dcterms:W3CDTF">2022-09-14T17:21:54Z</dcterms:modified>
</cp:coreProperties>
</file>