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filterPrivacy="1" codeName="ThisWorkbook"/>
  <xr:revisionPtr revIDLastSave="0" documentId="8_{BC401BB5-29E1-4415-B50F-5E16EFD29A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 Sales Activit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 l="1"/>
  <c r="C13" i="1" l="1"/>
  <c r="C16" i="1" s="1"/>
  <c r="D13" i="1"/>
  <c r="D16" i="1" s="1"/>
  <c r="E13" i="1"/>
  <c r="F16" i="1" s="1"/>
  <c r="F13" i="1"/>
  <c r="G13" i="1"/>
  <c r="G16" i="1" s="1"/>
  <c r="H13" i="1"/>
  <c r="I13" i="1"/>
  <c r="I16" i="1" s="1"/>
  <c r="J13" i="1"/>
  <c r="J16" i="1" s="1"/>
  <c r="K13" i="1"/>
  <c r="K16" i="1" s="1"/>
  <c r="L13" i="1"/>
  <c r="L16" i="1" s="1"/>
  <c r="M15" i="1"/>
  <c r="H16" i="1"/>
  <c r="M12" i="1"/>
  <c r="M11" i="1"/>
  <c r="M10" i="1"/>
  <c r="M9" i="1"/>
  <c r="M8" i="1"/>
  <c r="M7" i="1"/>
  <c r="M6" i="1"/>
  <c r="E16" i="1" l="1"/>
  <c r="M13" i="1"/>
  <c r="M16" i="1"/>
</calcChain>
</file>

<file path=xl/sharedStrings.xml><?xml version="1.0" encoding="utf-8"?>
<sst xmlns="http://schemas.openxmlformats.org/spreadsheetml/2006/main" count="31" uniqueCount="31">
  <si>
    <t>SALESPERSON</t>
  </si>
  <si>
    <t>WEEK ENDING</t>
  </si>
  <si>
    <t>LOCATION</t>
  </si>
  <si>
    <t>Redmond, WA - Region 12</t>
  </si>
  <si>
    <t>TODAY'S DATE</t>
  </si>
  <si>
    <t>DAYS</t>
  </si>
  <si>
    <t>IN SALES OFFICE</t>
  </si>
  <si>
    <t>OUTSIDE OFFICE</t>
  </si>
  <si>
    <t>IN OFFICE VISITS</t>
  </si>
  <si>
    <t>OUTSIDE CALLS</t>
  </si>
  <si>
    <t>FILE PHONE CALLS</t>
  </si>
  <si>
    <t>NEW ACCT. PHONE</t>
  </si>
  <si>
    <t>GUEST ROOMS</t>
  </si>
  <si>
    <t>FOOD &amp; BEVERAGE</t>
  </si>
  <si>
    <t>MTG. ROOM RENTAL</t>
  </si>
  <si>
    <t>TOTAL</t>
  </si>
  <si>
    <t>Monday</t>
  </si>
  <si>
    <t>Tuesday</t>
  </si>
  <si>
    <t>Wednesday</t>
  </si>
  <si>
    <t>Thursday</t>
  </si>
  <si>
    <t>Friday</t>
  </si>
  <si>
    <t>Saturday</t>
  </si>
  <si>
    <t>Sunday</t>
  </si>
  <si>
    <t>Totals</t>
  </si>
  <si>
    <t>GOAL</t>
  </si>
  <si>
    <t>VARIANCE</t>
  </si>
  <si>
    <t>Approval</t>
  </si>
  <si>
    <t>*EXPLANATION</t>
  </si>
  <si>
    <t>OTHER*</t>
  </si>
  <si>
    <t>Anav Silverman</t>
  </si>
  <si>
    <t>WEEKLY SALES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</si>
</sst>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8" x14ac:knownFonts="1">
    <font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24"/>
      <color theme="3"/>
      <name val="Arial Black"/>
      <family val="2"/>
      <scheme val="major"/>
    </font>
    <font>
      <sz val="8"/>
      <color theme="3" tint="0.59996337778862885"/>
      <name val="Arial"/>
      <family val="2"/>
      <scheme val="minor"/>
    </font>
    <font>
      <sz val="9"/>
      <color theme="5"/>
      <name val="Arial"/>
      <family val="2"/>
      <scheme val="minor"/>
    </font>
    <font>
      <b/>
      <sz val="8"/>
      <color theme="3"/>
      <name val="Arial"/>
      <family val="2"/>
      <scheme val="minor"/>
    </font>
    <font>
      <sz val="8"/>
      <color theme="0"/>
      <name val="Arial"/>
      <family val="2"/>
      <scheme val="minor"/>
    </font>
    <font>
      <sz val="8"/>
      <color theme="3" tint="0.79998168889431442"/>
      <name val="Arial"/>
      <family val="2"/>
      <scheme val="minor"/>
    </font>
    <font>
      <sz val="8"/>
      <color theme="2" tint="-0.499984740745262"/>
      <name val="Arial"/>
      <family val="2"/>
      <scheme val="minor"/>
    </font>
    <font>
      <sz val="8"/>
      <color theme="2" tint="-0.249977111117893"/>
      <name val="Arial"/>
      <family val="2"/>
      <scheme val="minor"/>
    </font>
    <font>
      <sz val="24"/>
      <color theme="3"/>
      <name val="Abadi"/>
      <family val="2"/>
    </font>
    <font>
      <sz val="8"/>
      <color theme="3"/>
      <name val="Abadi"/>
      <family val="2"/>
    </font>
    <font>
      <sz val="8"/>
      <color theme="0"/>
      <name val="Abadi"/>
      <family val="2"/>
    </font>
    <font>
      <sz val="24"/>
      <color theme="0"/>
      <name val="Abadi"/>
      <family val="2"/>
    </font>
    <font>
      <sz val="8"/>
      <name val="Abadi"/>
      <family val="2"/>
    </font>
    <font>
      <b/>
      <sz val="9"/>
      <color theme="8" tint="-0.499984740745262"/>
      <name val="Abadi"/>
      <family val="2"/>
    </font>
    <font>
      <sz val="9"/>
      <color theme="8" tint="-0.499984740745262"/>
      <name val="Abadi"/>
      <family val="2"/>
    </font>
    <font>
      <b/>
      <sz val="8"/>
      <color theme="8" tint="-0.499984740745262"/>
      <name val="Abad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/>
      <bottom style="thin">
        <color theme="3" tint="0.79998168889431442"/>
      </bottom>
      <diagonal/>
    </border>
  </borders>
  <cellStyleXfs count="12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Protection="0">
      <alignment horizontal="right"/>
    </xf>
    <xf numFmtId="0" fontId="1" fillId="0" borderId="0" applyNumberFormat="0" applyFill="0" applyBorder="0" applyProtection="0">
      <alignment horizontal="left"/>
    </xf>
    <xf numFmtId="14" fontId="1" fillId="0" borderId="0" applyFont="0" applyFill="0" applyBorder="0" applyAlignment="0" applyProtection="0"/>
    <xf numFmtId="0" fontId="4" fillId="0" borderId="0" applyNumberFormat="0" applyFill="0" applyBorder="0" applyProtection="0">
      <alignment horizontal="left" wrapText="1"/>
    </xf>
    <xf numFmtId="0" fontId="5" fillId="0" borderId="0" applyNumberFormat="0" applyFill="0" applyBorder="0" applyProtection="0">
      <alignment vertical="center"/>
    </xf>
    <xf numFmtId="164" fontId="1" fillId="0" borderId="0" applyFont="0" applyFill="0" applyBorder="0" applyProtection="0">
      <alignment vertical="center"/>
    </xf>
    <xf numFmtId="0" fontId="1" fillId="2" borderId="0" applyNumberFormat="0" applyFont="0" applyBorder="0" applyAlignment="0" applyProtection="0"/>
    <xf numFmtId="0" fontId="6" fillId="0" borderId="0" applyNumberFormat="0" applyFill="0" applyBorder="0" applyAlignment="0" applyProtection="0"/>
    <xf numFmtId="0" fontId="1" fillId="3" borderId="0" applyNumberFormat="0" applyFont="0" applyBorder="0" applyAlignment="0" applyProtection="0"/>
    <xf numFmtId="0" fontId="7" fillId="0" borderId="6" applyNumberFormat="0" applyFill="0" applyProtection="0">
      <alignment vertical="top" wrapText="1"/>
    </xf>
  </cellStyleXfs>
  <cellXfs count="29">
    <xf numFmtId="0" fontId="0" fillId="0" borderId="0" xfId="0"/>
    <xf numFmtId="0" fontId="0" fillId="0" borderId="11" xfId="0" applyBorder="1"/>
    <xf numFmtId="0" fontId="9" fillId="0" borderId="0" xfId="0" applyFont="1"/>
    <xf numFmtId="0" fontId="8" fillId="0" borderId="7" xfId="11" applyFont="1" applyBorder="1" applyAlignment="1">
      <alignment horizontal="left" vertical="top" wrapText="1" indent="1"/>
    </xf>
    <xf numFmtId="0" fontId="9" fillId="0" borderId="8" xfId="11" applyFont="1" applyBorder="1" applyAlignment="1">
      <alignment horizontal="left"/>
    </xf>
    <xf numFmtId="0" fontId="9" fillId="0" borderId="9" xfId="11" applyFont="1" applyBorder="1" applyAlignment="1">
      <alignment horizontal="left"/>
    </xf>
    <xf numFmtId="0" fontId="9" fillId="0" borderId="10" xfId="11" applyFont="1" applyBorder="1" applyAlignment="1">
      <alignment horizontal="left"/>
    </xf>
    <xf numFmtId="0" fontId="11" fillId="0" borderId="0" xfId="0" applyFont="1"/>
    <xf numFmtId="0" fontId="10" fillId="0" borderId="0" xfId="1" applyFont="1" applyAlignment="1">
      <alignment horizontal="left" vertical="center"/>
    </xf>
    <xf numFmtId="164" fontId="11" fillId="0" borderId="0" xfId="7" applyFont="1">
      <alignment vertical="center"/>
    </xf>
    <xf numFmtId="0" fontId="11" fillId="0" borderId="0" xfId="0" applyFont="1" applyAlignment="1">
      <alignment horizontal="center"/>
    </xf>
    <xf numFmtId="0" fontId="13" fillId="4" borderId="0" xfId="1" applyFont="1" applyFill="1" applyAlignment="1">
      <alignment horizontal="left" vertical="center"/>
    </xf>
    <xf numFmtId="0" fontId="14" fillId="5" borderId="0" xfId="2" applyFont="1" applyFill="1">
      <alignment horizontal="right"/>
    </xf>
    <xf numFmtId="0" fontId="14" fillId="5" borderId="0" xfId="3" applyFont="1" applyFill="1">
      <alignment horizontal="left"/>
    </xf>
    <xf numFmtId="0" fontId="14" fillId="5" borderId="0" xfId="0" applyFont="1" applyFill="1"/>
    <xf numFmtId="14" fontId="14" fillId="5" borderId="0" xfId="4" applyFont="1" applyFill="1" applyAlignment="1">
      <alignment horizontal="left"/>
    </xf>
    <xf numFmtId="0" fontId="14" fillId="5" borderId="0" xfId="2" applyFont="1" applyFill="1" applyAlignment="1">
      <alignment horizontal="left"/>
    </xf>
    <xf numFmtId="0" fontId="15" fillId="0" borderId="0" xfId="5" applyFont="1">
      <alignment horizontal="left" wrapText="1"/>
    </xf>
    <xf numFmtId="0" fontId="16" fillId="0" borderId="0" xfId="5" applyFont="1">
      <alignment horizontal="left" wrapText="1"/>
    </xf>
    <xf numFmtId="0" fontId="17" fillId="0" borderId="0" xfId="6" applyFont="1">
      <alignment vertical="center"/>
    </xf>
    <xf numFmtId="0" fontId="12" fillId="5" borderId="0" xfId="9" applyFont="1" applyFill="1" applyAlignment="1">
      <alignment vertical="center"/>
    </xf>
    <xf numFmtId="164" fontId="12" fillId="5" borderId="0" xfId="7" applyFont="1" applyFill="1">
      <alignment vertical="center"/>
    </xf>
    <xf numFmtId="164" fontId="12" fillId="5" borderId="0" xfId="7" applyNumberFormat="1" applyFont="1" applyFill="1" applyAlignment="1">
      <alignment vertical="center"/>
    </xf>
    <xf numFmtId="164" fontId="11" fillId="6" borderId="0" xfId="8" applyNumberFormat="1" applyFont="1" applyFill="1" applyAlignment="1">
      <alignment vertical="center"/>
    </xf>
    <xf numFmtId="164" fontId="11" fillId="7" borderId="2" xfId="7" applyFont="1" applyFill="1" applyBorder="1">
      <alignment vertical="center"/>
    </xf>
    <xf numFmtId="164" fontId="11" fillId="7" borderId="3" xfId="7" applyFont="1" applyFill="1" applyBorder="1">
      <alignment vertical="center"/>
    </xf>
    <xf numFmtId="164" fontId="11" fillId="7" borderId="5" xfId="7" applyFont="1" applyFill="1" applyBorder="1">
      <alignment vertical="center"/>
    </xf>
    <xf numFmtId="164" fontId="15" fillId="7" borderId="1" xfId="7" applyFont="1" applyFill="1" applyBorder="1">
      <alignment vertical="center"/>
    </xf>
    <xf numFmtId="164" fontId="15" fillId="7" borderId="4" xfId="7" applyFont="1" applyFill="1" applyBorder="1">
      <alignment vertical="center"/>
    </xf>
  </cellXfs>
  <cellStyles count="12">
    <cellStyle name="Currency Custom" xfId="7" xr:uid="{00000000-0005-0000-0000-000000000000}"/>
    <cellStyle name="Date Custom" xfId="4" xr:uid="{00000000-0005-0000-0000-000001000000}"/>
    <cellStyle name="Days" xfId="6" xr:uid="{00000000-0005-0000-0000-000002000000}"/>
    <cellStyle name="Do Not Type" xfId="8" xr:uid="{00000000-0005-0000-0000-000003000000}"/>
    <cellStyle name="Goal Var" xfId="10" xr:uid="{00000000-0005-0000-0000-000004000000}"/>
    <cellStyle name="Input Custom" xfId="3" xr:uid="{00000000-0005-0000-0000-000005000000}"/>
    <cellStyle name="Labels" xfId="2" xr:uid="{00000000-0005-0000-0000-000006000000}"/>
    <cellStyle name="Normal" xfId="0" builtinId="0"/>
    <cellStyle name="Notes" xfId="11" xr:uid="{00000000-0005-0000-0000-000008000000}"/>
    <cellStyle name="Table Headers" xfId="5" xr:uid="{00000000-0005-0000-0000-000009000000}"/>
    <cellStyle name="Table Totals" xfId="9" xr:uid="{00000000-0005-0000-0000-00000A000000}"/>
    <cellStyle name="Title" xfId="1" builtinId="15"/>
  </cellStyles>
  <dxfs count="30">
    <dxf>
      <font>
        <strike val="0"/>
        <outline val="0"/>
        <shadow val="0"/>
        <u val="none"/>
        <vertAlign val="baseline"/>
        <name val="Abadi"/>
        <family val="2"/>
        <scheme val="none"/>
      </font>
      <numFmt numFmtId="164" formatCode="&quot;$&quot;#,##0.00"/>
      <fill>
        <patternFill patternType="solid">
          <fgColor indexed="64"/>
          <bgColor theme="8" tint="0.79998168889431442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8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badi"/>
        <family val="2"/>
        <scheme val="none"/>
      </font>
      <numFmt numFmtId="164" formatCode="&quot;$&quot;#,##0.00"/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badi"/>
        <family val="2"/>
        <scheme val="none"/>
      </font>
      <fill>
        <patternFill patternType="solid">
          <fgColor indexed="64"/>
          <bgColor theme="8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badi"/>
        <family val="2"/>
        <scheme val="none"/>
      </font>
      <fill>
        <patternFill patternType="solid">
          <fgColor indexed="64"/>
          <bgColor theme="8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badi"/>
        <family val="2"/>
        <scheme val="none"/>
      </font>
      <fill>
        <patternFill patternType="solid">
          <fgColor indexed="64"/>
          <bgColor theme="8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badi"/>
        <family val="2"/>
        <scheme val="none"/>
      </font>
      <fill>
        <patternFill patternType="solid">
          <fgColor indexed="64"/>
          <bgColor theme="8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badi"/>
        <family val="2"/>
        <scheme val="none"/>
      </font>
      <fill>
        <patternFill patternType="solid">
          <fgColor indexed="64"/>
          <bgColor theme="8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badi"/>
        <family val="2"/>
        <scheme val="none"/>
      </font>
      <fill>
        <patternFill patternType="solid">
          <fgColor indexed="64"/>
          <bgColor theme="8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badi"/>
        <family val="2"/>
        <scheme val="none"/>
      </font>
      <fill>
        <patternFill patternType="solid">
          <fgColor indexed="64"/>
          <bgColor theme="8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badi"/>
        <family val="2"/>
        <scheme val="none"/>
      </font>
      <fill>
        <patternFill patternType="solid">
          <fgColor indexed="64"/>
          <bgColor theme="8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badi"/>
        <family val="2"/>
        <scheme val="none"/>
      </font>
      <fill>
        <patternFill patternType="solid">
          <fgColor indexed="64"/>
          <bgColor theme="8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badi"/>
        <family val="2"/>
        <scheme val="none"/>
      </font>
      <fill>
        <patternFill patternType="solid">
          <fgColor indexed="64"/>
          <bgColor theme="8" tint="0.39997558519241921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8" tint="-0.499984740745262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8" tint="-0.499984740745262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/>
        <i val="0"/>
        <color theme="0"/>
      </font>
      <fill>
        <patternFill>
          <bgColor theme="4"/>
        </patternFill>
      </fill>
      <border>
        <vertical style="thin">
          <color theme="0"/>
        </vertical>
      </border>
    </dxf>
    <dxf>
      <border>
        <bottom style="thin">
          <color theme="3" tint="0.59996337778862885"/>
        </bottom>
      </border>
    </dxf>
    <dxf>
      <border>
        <vertical style="thin">
          <color theme="3" tint="0.79998168889431442"/>
        </vertical>
      </border>
    </dxf>
  </dxfs>
  <tableStyles count="1" defaultTableStyle="TableStyleMedium2" defaultPivotStyle="PivotStyleLight16">
    <tableStyle name="Weeky Sales Activity" pivot="0" count="3" xr9:uid="{00000000-0011-0000-FFFF-FFFF00000000}">
      <tableStyleElement type="wholeTable" dxfId="29"/>
      <tableStyleElement type="headerRow" dxfId="28"/>
      <tableStyleElement type="totalRow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ctivity" displayName="Activity" ref="B5:M13" totalsRowCount="1" headerRowDxfId="17" dataDxfId="18" totalsRowDxfId="2" headerRowCellStyle="Table Headers" totalsRowCellStyle="Table Totals">
  <tableColumns count="12">
    <tableColumn id="1" xr3:uid="{00000000-0010-0000-0000-000001000000}" name="DAYS" totalsRowLabel="Totals" dataDxfId="15" totalsRowDxfId="14" dataCellStyle="Table Totals"/>
    <tableColumn id="2" xr3:uid="{00000000-0010-0000-0000-000002000000}" name="IN SALES OFFICE" totalsRowFunction="sum" dataDxfId="16" totalsRowDxfId="13" dataCellStyle="Currency Custom"/>
    <tableColumn id="3" xr3:uid="{00000000-0010-0000-0000-000003000000}" name="OUTSIDE OFFICE" totalsRowFunction="sum" dataDxfId="26" totalsRowDxfId="12" dataCellStyle="Currency Custom"/>
    <tableColumn id="4" xr3:uid="{00000000-0010-0000-0000-000004000000}" name="IN OFFICE VISITS" totalsRowFunction="sum" dataDxfId="25" totalsRowDxfId="11" dataCellStyle="Currency Custom"/>
    <tableColumn id="5" xr3:uid="{00000000-0010-0000-0000-000005000000}" name="OUTSIDE CALLS" totalsRowFunction="sum" dataDxfId="24" totalsRowDxfId="10" dataCellStyle="Currency Custom"/>
    <tableColumn id="6" xr3:uid="{00000000-0010-0000-0000-000006000000}" name="FILE PHONE CALLS" totalsRowFunction="sum" dataDxfId="23" totalsRowDxfId="9" dataCellStyle="Currency Custom"/>
    <tableColumn id="7" xr3:uid="{00000000-0010-0000-0000-000007000000}" name="NEW ACCT. PHONE" totalsRowFunction="sum" dataDxfId="22" totalsRowDxfId="8" dataCellStyle="Currency Custom"/>
    <tableColumn id="8" xr3:uid="{00000000-0010-0000-0000-000008000000}" name="GUEST ROOMS" totalsRowFunction="min" dataDxfId="21" totalsRowDxfId="7" dataCellStyle="Currency Custom"/>
    <tableColumn id="9" xr3:uid="{00000000-0010-0000-0000-000009000000}" name="FOOD &amp; BEVERAGE" totalsRowFunction="sum" dataDxfId="20" totalsRowDxfId="6" dataCellStyle="Currency Custom"/>
    <tableColumn id="10" xr3:uid="{00000000-0010-0000-0000-00000A000000}" name="MTG. ROOM RENTAL" totalsRowFunction="sum" dataDxfId="19" totalsRowDxfId="5" dataCellStyle="Currency Custom"/>
    <tableColumn id="11" xr3:uid="{00000000-0010-0000-0000-00000B000000}" name="OTHER*" totalsRowFunction="sum" dataDxfId="1" totalsRowDxfId="4" dataCellStyle="Currency Custom"/>
    <tableColumn id="12" xr3:uid="{00000000-0010-0000-0000-00000C000000}" name="TOTAL" totalsRowFunction="sum" dataDxfId="0" totalsRowDxfId="3" dataCellStyle="Currency Custom">
      <calculatedColumnFormula>SUM(Activity[[#This Row],[IN SALES OFFICE]:[OTHER*]])</calculatedColumnFormula>
    </tableColumn>
  </tableColumns>
  <tableStyleInfo name="Weeky Sales Activity" showFirstColumn="0" showLastColumn="0" showRowStripes="1" showColumnStripes="0"/>
  <extLst>
    <ext xmlns:x14="http://schemas.microsoft.com/office/spreadsheetml/2009/9/main" uri="{504A1905-F514-4f6f-8877-14C23A59335A}">
      <x14:table altText="Sales Activity Table" altTextSummary="Enter sales figures in this table."/>
    </ext>
  </extLst>
</table>
</file>

<file path=xl/theme/theme1.xml><?xml version="1.0" encoding="utf-8"?>
<a:theme xmlns:a="http://schemas.openxmlformats.org/drawingml/2006/main" name="Office Theme">
  <a:themeElements>
    <a:clrScheme name="Weeky Sales Activity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Weeky Sales Activity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M21"/>
  <sheetViews>
    <sheetView showGridLines="0" tabSelected="1" zoomScaleNormal="100" workbookViewId="0">
      <selection activeCell="T10" sqref="T10"/>
    </sheetView>
  </sheetViews>
  <sheetFormatPr defaultRowHeight="20.25" customHeight="1" x14ac:dyDescent="0.2"/>
  <cols>
    <col min="1" max="1" width="3.33203125" customWidth="1"/>
    <col min="2" max="2" width="13.6640625" customWidth="1"/>
    <col min="3" max="6" width="12.83203125" customWidth="1"/>
    <col min="7" max="7" width="15.1640625" customWidth="1"/>
    <col min="8" max="13" width="12.83203125" customWidth="1"/>
    <col min="14" max="14" width="4" customWidth="1"/>
  </cols>
  <sheetData>
    <row r="1" spans="2:13" ht="12" customHeight="1" x14ac:dyDescent="0.2"/>
    <row r="2" spans="2:13" ht="20.25" customHeight="1" x14ac:dyDescent="0.2">
      <c r="B2" s="11" t="s">
        <v>30</v>
      </c>
      <c r="C2" s="11"/>
      <c r="D2" s="11"/>
      <c r="E2" s="11"/>
      <c r="F2" s="11"/>
      <c r="G2" s="11"/>
      <c r="H2" s="11"/>
      <c r="I2" s="12" t="s">
        <v>0</v>
      </c>
      <c r="J2" s="13" t="s">
        <v>29</v>
      </c>
      <c r="K2" s="14"/>
      <c r="L2" s="16" t="s">
        <v>1</v>
      </c>
      <c r="M2" s="15">
        <v>41201</v>
      </c>
    </row>
    <row r="3" spans="2:13" ht="20.25" customHeight="1" x14ac:dyDescent="0.2">
      <c r="B3" s="11"/>
      <c r="C3" s="11"/>
      <c r="D3" s="11"/>
      <c r="E3" s="11"/>
      <c r="F3" s="11"/>
      <c r="G3" s="11"/>
      <c r="H3" s="11"/>
      <c r="I3" s="16" t="s">
        <v>2</v>
      </c>
      <c r="J3" s="13" t="s">
        <v>3</v>
      </c>
      <c r="K3" s="14"/>
      <c r="L3" s="12" t="s">
        <v>4</v>
      </c>
      <c r="M3" s="15">
        <f ca="1">TODAY()</f>
        <v>44592</v>
      </c>
    </row>
    <row r="4" spans="2:13" ht="29.25" customHeight="1" x14ac:dyDescent="0.2">
      <c r="B4" s="8"/>
      <c r="C4" s="8"/>
      <c r="D4" s="8"/>
      <c r="E4" s="8"/>
      <c r="F4" s="8"/>
      <c r="G4" s="8"/>
      <c r="H4" s="8"/>
      <c r="I4" s="7"/>
      <c r="J4" s="7"/>
      <c r="K4" s="7"/>
      <c r="L4" s="7"/>
      <c r="M4" s="7"/>
    </row>
    <row r="5" spans="2:13" ht="30.75" customHeight="1" x14ac:dyDescent="0.2">
      <c r="B5" s="17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18" t="s">
        <v>14</v>
      </c>
      <c r="L5" s="18" t="s">
        <v>28</v>
      </c>
      <c r="M5" s="18" t="s">
        <v>15</v>
      </c>
    </row>
    <row r="6" spans="2:13" ht="20.25" customHeight="1" x14ac:dyDescent="0.2">
      <c r="B6" s="19" t="s">
        <v>16</v>
      </c>
      <c r="C6" s="9">
        <v>14</v>
      </c>
      <c r="D6" s="9">
        <v>23</v>
      </c>
      <c r="E6" s="9">
        <v>4</v>
      </c>
      <c r="F6" s="9">
        <v>45</v>
      </c>
      <c r="G6" s="9">
        <v>22</v>
      </c>
      <c r="H6" s="9">
        <v>2</v>
      </c>
      <c r="I6" s="9">
        <v>100</v>
      </c>
      <c r="J6" s="9">
        <v>0</v>
      </c>
      <c r="K6" s="9">
        <v>0</v>
      </c>
      <c r="L6" s="9">
        <v>0</v>
      </c>
      <c r="M6" s="23">
        <f>SUM(Activity[[#This Row],[IN SALES OFFICE]:[OTHER*]])</f>
        <v>210</v>
      </c>
    </row>
    <row r="7" spans="2:13" ht="20.25" customHeight="1" x14ac:dyDescent="0.2">
      <c r="B7" s="19" t="s">
        <v>17</v>
      </c>
      <c r="C7" s="9">
        <v>23</v>
      </c>
      <c r="D7" s="9">
        <v>76</v>
      </c>
      <c r="E7" s="9">
        <v>10</v>
      </c>
      <c r="F7" s="9">
        <v>50</v>
      </c>
      <c r="G7" s="9">
        <v>54</v>
      </c>
      <c r="H7" s="9">
        <v>45</v>
      </c>
      <c r="I7" s="9">
        <v>80</v>
      </c>
      <c r="J7" s="9">
        <v>0</v>
      </c>
      <c r="K7" s="9">
        <v>0</v>
      </c>
      <c r="L7" s="9">
        <v>0</v>
      </c>
      <c r="M7" s="23">
        <f>SUM(Activity[[#This Row],[IN SALES OFFICE]:[OTHER*]])</f>
        <v>338</v>
      </c>
    </row>
    <row r="8" spans="2:13" ht="20.25" customHeight="1" x14ac:dyDescent="0.2">
      <c r="B8" s="19" t="s">
        <v>18</v>
      </c>
      <c r="C8" s="9">
        <v>4</v>
      </c>
      <c r="D8" s="9">
        <v>130</v>
      </c>
      <c r="E8" s="9">
        <v>11</v>
      </c>
      <c r="F8" s="9">
        <v>33</v>
      </c>
      <c r="G8" s="9">
        <v>67</v>
      </c>
      <c r="H8" s="9">
        <v>65</v>
      </c>
      <c r="I8" s="9">
        <v>400</v>
      </c>
      <c r="J8" s="9">
        <v>0</v>
      </c>
      <c r="K8" s="9">
        <v>0</v>
      </c>
      <c r="L8" s="9">
        <v>0</v>
      </c>
      <c r="M8" s="23">
        <f>SUM(Activity[[#This Row],[IN SALES OFFICE]:[OTHER*]])</f>
        <v>710</v>
      </c>
    </row>
    <row r="9" spans="2:13" ht="20.25" customHeight="1" x14ac:dyDescent="0.2">
      <c r="B9" s="19" t="s">
        <v>19</v>
      </c>
      <c r="C9" s="9">
        <v>102</v>
      </c>
      <c r="D9" s="9">
        <v>40</v>
      </c>
      <c r="E9" s="9">
        <v>18</v>
      </c>
      <c r="F9" s="9">
        <v>0</v>
      </c>
      <c r="G9" s="9">
        <v>86</v>
      </c>
      <c r="H9" s="9">
        <v>82</v>
      </c>
      <c r="I9" s="9">
        <v>97</v>
      </c>
      <c r="J9" s="9">
        <v>0</v>
      </c>
      <c r="K9" s="9">
        <v>0</v>
      </c>
      <c r="L9" s="9">
        <v>0</v>
      </c>
      <c r="M9" s="23">
        <f>SUM(Activity[[#This Row],[IN SALES OFFICE]:[OTHER*]])</f>
        <v>425</v>
      </c>
    </row>
    <row r="10" spans="2:13" ht="20.25" customHeight="1" x14ac:dyDescent="0.2">
      <c r="B10" s="19" t="s">
        <v>20</v>
      </c>
      <c r="C10" s="9">
        <v>33</v>
      </c>
      <c r="D10" s="9">
        <v>55</v>
      </c>
      <c r="E10" s="9">
        <v>22</v>
      </c>
      <c r="F10" s="9">
        <v>49</v>
      </c>
      <c r="G10" s="9">
        <v>143</v>
      </c>
      <c r="H10" s="9">
        <v>26</v>
      </c>
      <c r="I10" s="9">
        <v>50</v>
      </c>
      <c r="J10" s="9">
        <v>0</v>
      </c>
      <c r="K10" s="9">
        <v>0</v>
      </c>
      <c r="L10" s="9">
        <v>0</v>
      </c>
      <c r="M10" s="23">
        <f>SUM(Activity[[#This Row],[IN SALES OFFICE]:[OTHER*]])</f>
        <v>378</v>
      </c>
    </row>
    <row r="11" spans="2:13" ht="20.25" customHeight="1" x14ac:dyDescent="0.2">
      <c r="B11" s="19" t="s">
        <v>21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23">
        <f>SUM(Activity[[#This Row],[IN SALES OFFICE]:[OTHER*]])</f>
        <v>0</v>
      </c>
    </row>
    <row r="12" spans="2:13" ht="20.25" customHeight="1" x14ac:dyDescent="0.2">
      <c r="B12" s="19" t="s">
        <v>22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23">
        <f>SUM(Activity[[#This Row],[IN SALES OFFICE]:[OTHER*]])</f>
        <v>0</v>
      </c>
    </row>
    <row r="13" spans="2:13" ht="20.25" customHeight="1" x14ac:dyDescent="0.2">
      <c r="B13" s="20" t="s">
        <v>23</v>
      </c>
      <c r="C13" s="21">
        <f>SUBTOTAL(109,Activity[IN SALES OFFICE])</f>
        <v>176</v>
      </c>
      <c r="D13" s="21">
        <f>SUBTOTAL(109,Activity[OUTSIDE OFFICE])</f>
        <v>324</v>
      </c>
      <c r="E13" s="21">
        <f>SUBTOTAL(109,Activity[IN OFFICE VISITS])</f>
        <v>65</v>
      </c>
      <c r="F13" s="21">
        <f>SUBTOTAL(109,Activity[OUTSIDE CALLS])</f>
        <v>177</v>
      </c>
      <c r="G13" s="21">
        <f>SUBTOTAL(109,Activity[FILE PHONE CALLS])</f>
        <v>372</v>
      </c>
      <c r="H13" s="21">
        <f>SUBTOTAL(109,Activity[NEW ACCT. PHONE])</f>
        <v>220</v>
      </c>
      <c r="I13" s="21">
        <f>SUBTOTAL(105,Activity[GUEST ROOMS])</f>
        <v>0</v>
      </c>
      <c r="J13" s="21">
        <f>SUBTOTAL(109,Activity[FOOD &amp; BEVERAGE])</f>
        <v>0</v>
      </c>
      <c r="K13" s="21">
        <f>SUBTOTAL(109,Activity[MTG. ROOM RENTAL])</f>
        <v>0</v>
      </c>
      <c r="L13" s="21">
        <f>SUBTOTAL(109,Activity[OTHER*])</f>
        <v>0</v>
      </c>
      <c r="M13" s="22">
        <f>SUBTOTAL(109,Activity[TOTAL])</f>
        <v>2061</v>
      </c>
    </row>
    <row r="14" spans="2:13" ht="20.25" customHeight="1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13" ht="20.25" customHeight="1" x14ac:dyDescent="0.2">
      <c r="B15" s="27" t="s">
        <v>24</v>
      </c>
      <c r="C15" s="24">
        <v>200</v>
      </c>
      <c r="D15" s="24">
        <v>400</v>
      </c>
      <c r="E15" s="24">
        <v>300</v>
      </c>
      <c r="F15" s="24">
        <v>65</v>
      </c>
      <c r="G15" s="24">
        <v>500</v>
      </c>
      <c r="H15" s="24">
        <v>300</v>
      </c>
      <c r="I15" s="24">
        <v>400</v>
      </c>
      <c r="J15" s="24">
        <v>600</v>
      </c>
      <c r="K15" s="24">
        <v>300</v>
      </c>
      <c r="L15" s="24">
        <v>300</v>
      </c>
      <c r="M15" s="25">
        <f>SUM(C15:L15)</f>
        <v>3365</v>
      </c>
    </row>
    <row r="16" spans="2:13" ht="20.25" customHeight="1" x14ac:dyDescent="0.2">
      <c r="B16" s="28" t="s">
        <v>25</v>
      </c>
      <c r="C16" s="26">
        <f>SUM(Activity[[#Totals],[IN SALES OFFICE]]-C15)</f>
        <v>-24</v>
      </c>
      <c r="D16" s="26">
        <f>SUM(Activity[[#Totals],[OUTSIDE OFFICE]]-D15)</f>
        <v>-76</v>
      </c>
      <c r="E16" s="26">
        <f>SUM(Activity[[#Totals],[IN OFFICE VISITS]]-E15)</f>
        <v>-235</v>
      </c>
      <c r="F16" s="26">
        <f>SUM(Activity[[#Totals],[IN OFFICE VISITS]]-F15)</f>
        <v>0</v>
      </c>
      <c r="G16" s="26">
        <f>SUM(Activity[[#Totals],[FILE PHONE CALLS]]-G15)</f>
        <v>-128</v>
      </c>
      <c r="H16" s="26">
        <f>SUM(Activity[[#Totals],[NEW ACCT. PHONE]]-H15)</f>
        <v>-80</v>
      </c>
      <c r="I16" s="26">
        <f>SUM(Activity[[#Totals],[GUEST ROOMS]]-I15)</f>
        <v>-400</v>
      </c>
      <c r="J16" s="26">
        <f>SUM(Activity[[#Totals],[FOOD &amp; BEVERAGE]]-J15)</f>
        <v>-600</v>
      </c>
      <c r="K16" s="26">
        <f>SUM(Activity[[#Totals],[MTG. ROOM RENTAL]]-K15)</f>
        <v>-300</v>
      </c>
      <c r="L16" s="26">
        <f>SUM(Activity[[#Totals],[OTHER*]]-L15)</f>
        <v>-300</v>
      </c>
      <c r="M16" s="25">
        <f>SUM(C16:L16)</f>
        <v>-2143</v>
      </c>
    </row>
    <row r="17" spans="2:13" ht="20.25" customHeight="1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9" spans="2:13" ht="20.25" customHeight="1" x14ac:dyDescent="0.2">
      <c r="B19" s="4" t="s">
        <v>27</v>
      </c>
      <c r="C19" s="5"/>
      <c r="D19" s="5"/>
      <c r="E19" s="5"/>
      <c r="F19" s="6"/>
    </row>
    <row r="20" spans="2:13" ht="20.25" customHeight="1" x14ac:dyDescent="0.2">
      <c r="B20" s="3"/>
      <c r="C20" s="3"/>
      <c r="D20" s="3"/>
      <c r="E20" s="3"/>
      <c r="F20" s="3"/>
    </row>
    <row r="21" spans="2:13" ht="27.75" customHeight="1" x14ac:dyDescent="0.2">
      <c r="B21" s="2" t="s">
        <v>26</v>
      </c>
      <c r="C21" s="1"/>
      <c r="D21" s="1"/>
      <c r="E21" s="1"/>
      <c r="F21" s="1"/>
    </row>
  </sheetData>
  <mergeCells count="4">
    <mergeCell ref="B2:H3"/>
    <mergeCell ref="B20:F20"/>
    <mergeCell ref="B19:F19"/>
    <mergeCell ref="B14:M14"/>
  </mergeCells>
  <printOptions horizontalCentered="1"/>
  <pageMargins left="0.25" right="0.25" top="0.75" bottom="0.75" header="0.3" footer="0.3"/>
  <pageSetup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7D709EC-13E9-4561-9B3E-7D590451F364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C16:M16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87411A4-FDA6-439C-A90F-EB351BC319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Sales Activity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modified xsi:type="dcterms:W3CDTF">2022-01-31T06:22:57Z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TC031076749991</vt:lpwstr>
  </property>
</Properties>
</file>