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 hidePivotFieldList="1"/>
  <xr:revisionPtr revIDLastSave="28" documentId="13_ncr:1_{B1AF22C1-249B-497F-9369-176C475AD0DE}" xr6:coauthVersionLast="47" xr6:coauthVersionMax="47" xr10:uidLastSave="{65726542-47D1-465A-8066-C639EF9E4CF6}"/>
  <bookViews>
    <workbookView xWindow="-120" yWindow="-120" windowWidth="29040" windowHeight="15840" tabRatio="580" xr2:uid="{00000000-000D-0000-FFFF-FFFF00000000}"/>
  </bookViews>
  <sheets>
    <sheet name="Expenditures &amp; income" sheetId="4" r:id="rId1"/>
    <sheet name="Data lists" sheetId="2" r:id="rId2"/>
    <sheet name="Category PivotTable" sheetId="6" state="hidden" r:id="rId3"/>
  </sheets>
  <definedNames>
    <definedName name="AnnualExpendituresTotals">IFERROR(SUM(IF(YEAR(Expenditures[DATE])=YearNumber,Expenditures[AMOUNT])),0)</definedName>
    <definedName name="AnnualIncomeTotals">IFERROR(SUM(IF(YEAR(Income[DATE])=YearNumber,Income[AMOUNT])),0)</definedName>
    <definedName name="Category">CategoryInfo[#Headers]</definedName>
    <definedName name="DateMonthEnd">DATE(YearNumber,MonthNumber,DaysInMonth)</definedName>
    <definedName name="DateMonthMiddle">DATE(YearNumber,MonthNumber,14)</definedName>
    <definedName name="DateMonthStart">DATE(YearNumber,MonthNumber,1)</definedName>
    <definedName name="DaysInMonth">DAY(DATE(#REF!,#REF!+1,1)-1)</definedName>
    <definedName name="DtEnd">DATE(YearNumber,MONTH(1&amp;LEFT(#REF!,3))+1,1)-1</definedName>
    <definedName name="DtMiddle">DATE(YearNumber,MONTH(1&amp;LEFT(#REF!,3)),15)</definedName>
    <definedName name="DtStart">DATE(YearNumber,MONTH(1&amp;LEFT(#REF!,3)),1)</definedName>
    <definedName name="LeftCol">MATCH(Expenditures[[#This Row],[CATEGORY]],Category,0)</definedName>
    <definedName name="LookUpList">CHOOSE(MATCH(Expenditures[[#This Row],[CATEGORY]],CategoryInfo[#Headers],0), OFFSET(CategoryInfo[[#All],[Household]],1,0,COUNTA(CategoryInfo[[#All],[Household]])-1,1),OFFSET(CategoryInfo[[#All],[Entertainment]],1,0,COUNTA(CategoryInfo[[#All],[Entertainment]])-1,1),OFFSET(CategoryInfo[[#All],[Food]],1,0,COUNTA(CategoryInfo[[#All],[Food]])-1,1),OFFSET(CategoryInfo[[#All],[Gifts/Donations]],1,0,COUNTA(CategoryInfo[[#All],[Gifts/Donations]])-1,1),OFFSET(CategoryInfo[[#All],[Children]],1,0,COUNTA(CategoryInfo[[#All],[Children]])-1,1),OFFSET(CategoryInfo[[#All],[Investment accounts]],1,0,COUNTA(CategoryInfo[[#All],[Investment accounts]])-1,1),OFFSET(CategoryInfo[[#All],[Medical]],1,0,COUNTA(CategoryInfo[[#All],[Medical]])-1,1),OFFSET(CategoryInfo[[#All],[Other]],1,0,COUNTA(CategoryInfo[[#All],[Other]])-1,1),OFFSET(CategoryInfo[[#All],[Personal]],1,0,COUNTA(CategoryInfo[[#All],[Personal]])-1,1),OFFSET(CategoryInfo[[#All],[Pets]],1,0,COUNTA(CategoryInfo[[#All],[Pets]])-1,1),OFFSET(CategoryInfo[[#All],[Taxes/Legal]],1,0,COUNTA(CategoryInfo[[#All],[Taxes/Legal]])-1,1),OFFSET(CategoryInfo[[#All],[Transportation]],1,0,COUNTA(CategoryInfo[[#All],[Transportation]])-1,1))</definedName>
    <definedName name="MonthChoices">#REF!</definedName>
    <definedName name="MonthlyExpendituresTotals">SUMIFS(Expenditures[AMOUNT],Expenditures[DATE],"&lt;="&amp;DateMonthEnd,Expenditures[DATE],"&gt;="&amp;DateMonthStart)</definedName>
    <definedName name="MonthlyIncomeTotals">SUMIFS(Income[AMOUNT],Income[DATE],"&lt;="&amp;DateMonthEnd,Income[DATE],"&gt;="&amp;DateMonthStart)</definedName>
    <definedName name="MonthNumber">#REF!</definedName>
    <definedName name="_xlnm.Print_Titles" localSheetId="1">'Data lists'!$3:$3</definedName>
    <definedName name="_xlnm.Print_Titles" localSheetId="0">'Expenditures &amp; income'!$3:$4</definedName>
    <definedName name="Semi_Monthly_Home_Budget_Title">#REF!</definedName>
    <definedName name="YearNumber">#REF!</definedName>
  </definedNames>
  <calcPr calcId="19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4" l="1"/>
  <c r="F11" i="4"/>
  <c r="F12" i="4"/>
  <c r="F13" i="4"/>
  <c r="F14" i="4"/>
  <c r="A7" i="4"/>
  <c r="A8" i="4"/>
  <c r="A9" i="4"/>
  <c r="A10" i="4"/>
  <c r="A11" i="4"/>
  <c r="A12" i="4"/>
  <c r="A13" i="4"/>
  <c r="A14" i="4"/>
  <c r="A15" i="4"/>
  <c r="A16" i="4"/>
  <c r="A18" i="4"/>
  <c r="A19" i="4"/>
  <c r="A21" i="4"/>
  <c r="A22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5" i="4" l="1"/>
  <c r="A6" i="4"/>
  <c r="A17" i="4"/>
  <c r="A20" i="4"/>
  <c r="A23" i="4"/>
  <c r="F5" i="4"/>
  <c r="F6" i="4"/>
  <c r="F7" i="4"/>
  <c r="F8" i="4"/>
  <c r="F9" i="4"/>
</calcChain>
</file>

<file path=xl/sharedStrings.xml><?xml version="1.0" encoding="utf-8"?>
<sst xmlns="http://schemas.openxmlformats.org/spreadsheetml/2006/main" count="164" uniqueCount="78">
  <si>
    <t>Mortgage</t>
  </si>
  <si>
    <t>Electricity</t>
  </si>
  <si>
    <t>Water/Sewer</t>
  </si>
  <si>
    <t>Garbage</t>
  </si>
  <si>
    <t>Cell phone</t>
  </si>
  <si>
    <t>EXPENDITURES</t>
  </si>
  <si>
    <t>INCOME</t>
  </si>
  <si>
    <t>Groceries</t>
  </si>
  <si>
    <t xml:space="preserve">Car 1 Payment </t>
  </si>
  <si>
    <t xml:space="preserve">Car 2 Payment </t>
  </si>
  <si>
    <t>Car Insurance</t>
  </si>
  <si>
    <t>Medical</t>
  </si>
  <si>
    <t>Other</t>
  </si>
  <si>
    <t>Clothing</t>
  </si>
  <si>
    <t>Movies</t>
  </si>
  <si>
    <t>IRA</t>
  </si>
  <si>
    <t>Savings</t>
  </si>
  <si>
    <t>Food</t>
  </si>
  <si>
    <t>Federal</t>
  </si>
  <si>
    <t>State</t>
  </si>
  <si>
    <t>Local</t>
  </si>
  <si>
    <t>Investment account</t>
  </si>
  <si>
    <t>Charity 1</t>
  </si>
  <si>
    <t>Charity 2</t>
  </si>
  <si>
    <t>Charity 3</t>
  </si>
  <si>
    <t>Attorney</t>
  </si>
  <si>
    <t>Fuel</t>
  </si>
  <si>
    <t>Licensing/Registration</t>
  </si>
  <si>
    <t>Supplies</t>
  </si>
  <si>
    <t>Clothes</t>
  </si>
  <si>
    <t>Checking</t>
  </si>
  <si>
    <t>Retirement</t>
  </si>
  <si>
    <t>Insurance</t>
  </si>
  <si>
    <t>Gift</t>
  </si>
  <si>
    <t>Sporting events</t>
  </si>
  <si>
    <t>Video/Movies</t>
  </si>
  <si>
    <t>Music</t>
  </si>
  <si>
    <t>Concerts/Theater</t>
  </si>
  <si>
    <t>School supplies</t>
  </si>
  <si>
    <t>Lunch money</t>
  </si>
  <si>
    <t>Grooming</t>
  </si>
  <si>
    <t>Dry cleaning</t>
  </si>
  <si>
    <t>Toys/Games</t>
  </si>
  <si>
    <t>Dues/Fees</t>
  </si>
  <si>
    <t>Hair/Nails</t>
  </si>
  <si>
    <t>Health/Fitness club</t>
  </si>
  <si>
    <t>Doctor/Clinic</t>
  </si>
  <si>
    <t>Dining out</t>
  </si>
  <si>
    <t>Shopping</t>
  </si>
  <si>
    <t>Semi-Monthly Home Budget</t>
  </si>
  <si>
    <t>DESCRIPTION</t>
  </si>
  <si>
    <t>DATE</t>
  </si>
  <si>
    <t>AMOUNT</t>
  </si>
  <si>
    <t>CATEGORY</t>
  </si>
  <si>
    <t>Water/sewer</t>
  </si>
  <si>
    <t>David's paycheck</t>
  </si>
  <si>
    <t>Pat's paycheck</t>
  </si>
  <si>
    <t>Household</t>
  </si>
  <si>
    <t>Entertainment</t>
  </si>
  <si>
    <t>Gifts/Donations</t>
  </si>
  <si>
    <t>Children</t>
  </si>
  <si>
    <t>Investment Accounts</t>
  </si>
  <si>
    <t>Personal</t>
  </si>
  <si>
    <t>Pets</t>
  </si>
  <si>
    <t>Taxes/Legal</t>
  </si>
  <si>
    <t>Transportation</t>
  </si>
  <si>
    <t>Row Labels</t>
  </si>
  <si>
    <t>Grand Total</t>
  </si>
  <si>
    <t>Sum of AMOUNT</t>
  </si>
  <si>
    <t>CATEGORY PIVOT</t>
  </si>
  <si>
    <t xml:space="preserve">This PivotTable is the data source for the Category Totals PivotChart on the Budget Report. </t>
  </si>
  <si>
    <t>Bonus</t>
  </si>
  <si>
    <t>Investment accounts</t>
  </si>
  <si>
    <t xml:space="preserve">Car 1 payment </t>
  </si>
  <si>
    <t xml:space="preserve">Car 2 payment </t>
  </si>
  <si>
    <t>Car insurance</t>
  </si>
  <si>
    <t>Organization dues</t>
  </si>
  <si>
    <t xml:space="preserve">SEMI MONTHLY HOME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</si>
</sst>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 tint="0.34998626667073579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1"/>
      <color theme="1" tint="0.34998626667073579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30"/>
      <color theme="3"/>
      <name val="Tw Cen MT"/>
      <family val="2"/>
      <scheme val="major"/>
    </font>
    <font>
      <b/>
      <u/>
      <sz val="30"/>
      <name val="Century Gothic"/>
      <family val="2"/>
    </font>
    <font>
      <sz val="11"/>
      <color theme="1" tint="0.34998626667073579"/>
      <name val="Century Gothic"/>
      <family val="2"/>
    </font>
    <font>
      <b/>
      <sz val="30"/>
      <color theme="3"/>
      <name val="Century Gothic"/>
      <family val="2"/>
    </font>
    <font>
      <b/>
      <sz val="11"/>
      <color theme="3"/>
      <name val="Century Gothic"/>
      <family val="2"/>
    </font>
    <font>
      <b/>
      <sz val="11"/>
      <color theme="1" tint="0.34998626667073579"/>
      <name val="Century Gothic"/>
      <family val="2"/>
    </font>
    <font>
      <sz val="11"/>
      <color theme="1"/>
      <name val="Century Gothic"/>
      <family val="2"/>
    </font>
    <font>
      <sz val="12"/>
      <name val="Century Gothic"/>
      <family val="2"/>
    </font>
    <font>
      <b/>
      <u/>
      <sz val="3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ck">
        <color theme="1" tint="0.499984740745262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n">
        <color theme="3" tint="0.499984740745262"/>
      </bottom>
      <diagonal/>
    </border>
    <border>
      <left/>
      <right/>
      <top style="thin">
        <color theme="3" tint="0.499984740745262"/>
      </top>
      <bottom style="thin">
        <color theme="3" tint="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21">
    <xf numFmtId="0" fontId="0" fillId="15" borderId="0">
      <alignment vertical="center"/>
    </xf>
    <xf numFmtId="0" fontId="3" fillId="0" borderId="2" applyNumberFormat="0" applyFill="0" applyProtection="0">
      <alignment horizontal="left" indent="1"/>
    </xf>
    <xf numFmtId="0" fontId="4" fillId="0" borderId="0" applyNumberFormat="0" applyFill="0" applyBorder="0" applyProtection="0">
      <alignment horizontal="left" indent="1"/>
    </xf>
    <xf numFmtId="0" fontId="7" fillId="14" borderId="3" applyProtection="0">
      <alignment horizontal="left" vertical="center" indent="1"/>
    </xf>
    <xf numFmtId="0" fontId="4" fillId="10" borderId="0">
      <alignment horizontal="right" vertical="center" indent="1"/>
      <protection locked="0"/>
    </xf>
    <xf numFmtId="44" fontId="5" fillId="0" borderId="0" applyFont="0" applyFill="0" applyBorder="0" applyAlignment="0" applyProtection="0"/>
    <xf numFmtId="0" fontId="4" fillId="2" borderId="0" applyNumberFormat="0" applyBorder="0" applyProtection="0">
      <alignment horizontal="left" vertical="center" indent="1"/>
    </xf>
    <xf numFmtId="164" fontId="5" fillId="3" borderId="0" applyBorder="0" applyAlignment="0" applyProtection="0"/>
    <xf numFmtId="0" fontId="4" fillId="4" borderId="0" applyNumberFormat="0" applyBorder="0" applyProtection="0">
      <alignment horizontal="left" vertical="center" wrapText="1" indent="1"/>
    </xf>
    <xf numFmtId="0" fontId="2" fillId="5" borderId="0" applyNumberFormat="0" applyBorder="0" applyProtection="0">
      <alignment horizontal="left" vertical="center" indent="1"/>
    </xf>
    <xf numFmtId="164" fontId="5" fillId="6" borderId="0" applyBorder="0" applyAlignment="0" applyProtection="0"/>
    <xf numFmtId="0" fontId="4" fillId="7" borderId="0" applyNumberFormat="0" applyBorder="0" applyProtection="0">
      <alignment horizontal="left" vertical="center" wrapText="1" indent="1"/>
    </xf>
    <xf numFmtId="0" fontId="4" fillId="8" borderId="0" applyNumberFormat="0" applyBorder="0" applyProtection="0">
      <alignment horizontal="left" vertical="center" indent="1"/>
    </xf>
    <xf numFmtId="0" fontId="4" fillId="9" borderId="0" applyNumberFormat="0" applyBorder="0" applyProtection="0">
      <alignment horizontal="left" vertical="center" wrapText="1" indent="1"/>
    </xf>
    <xf numFmtId="0" fontId="6" fillId="11" borderId="1">
      <alignment horizontal="center" vertical="center"/>
    </xf>
    <xf numFmtId="14" fontId="5" fillId="0" borderId="0" applyFill="0" applyBorder="0">
      <alignment horizontal="right" vertical="center" indent="1"/>
    </xf>
    <xf numFmtId="0" fontId="5" fillId="0" borderId="0" applyFill="0" applyBorder="0">
      <alignment horizontal="left" vertical="center" wrapText="1" indent="1"/>
    </xf>
    <xf numFmtId="0" fontId="2" fillId="0" borderId="0" applyNumberFormat="0" applyFill="0" applyProtection="0">
      <alignment horizontal="left" indent="1"/>
    </xf>
    <xf numFmtId="0" fontId="5" fillId="0" borderId="0" applyNumberFormat="0" applyFill="0" applyProtection="0">
      <alignment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54">
    <xf numFmtId="0" fontId="0" fillId="15" borderId="0" xfId="0">
      <alignment vertical="center"/>
    </xf>
    <xf numFmtId="0" fontId="0" fillId="15" borderId="0" xfId="0" applyProtection="1">
      <alignment vertical="center"/>
      <protection locked="0"/>
    </xf>
    <xf numFmtId="0" fontId="0" fillId="15" borderId="0" xfId="0" pivotButton="1">
      <alignment vertical="center"/>
    </xf>
    <xf numFmtId="0" fontId="0" fillId="15" borderId="0" xfId="0" applyAlignment="1">
      <alignment horizontal="left" vertical="center"/>
    </xf>
    <xf numFmtId="0" fontId="4" fillId="10" borderId="0" xfId="4">
      <alignment horizontal="right" vertical="center" indent="1"/>
      <protection locked="0"/>
    </xf>
    <xf numFmtId="0" fontId="7" fillId="14" borderId="3" xfId="3" applyProtection="1">
      <alignment horizontal="left" vertical="center" indent="1"/>
      <protection locked="0"/>
    </xf>
    <xf numFmtId="0" fontId="5" fillId="0" borderId="0" xfId="18">
      <alignment vertical="center"/>
    </xf>
    <xf numFmtId="42" fontId="0" fillId="15" borderId="0" xfId="0" applyNumberFormat="1">
      <alignment vertical="center"/>
    </xf>
    <xf numFmtId="0" fontId="9" fillId="0" borderId="0" xfId="0" applyFont="1" applyFill="1" applyProtection="1">
      <alignment vertical="center"/>
      <protection locked="0"/>
    </xf>
    <xf numFmtId="0" fontId="10" fillId="0" borderId="0" xfId="3" applyFont="1" applyFill="1" applyBorder="1" applyProtection="1">
      <alignment horizontal="left" vertical="center" indent="1"/>
    </xf>
    <xf numFmtId="0" fontId="11" fillId="0" borderId="0" xfId="4" applyFont="1" applyFill="1">
      <alignment horizontal="right" vertical="center" indent="1"/>
      <protection locked="0"/>
    </xf>
    <xf numFmtId="0" fontId="12" fillId="0" borderId="0" xfId="0" applyFont="1" applyFill="1" applyProtection="1">
      <alignment vertical="center"/>
      <protection locked="0"/>
    </xf>
    <xf numFmtId="0" fontId="13" fillId="0" borderId="0" xfId="0" applyFont="1" applyFill="1" applyProtection="1">
      <alignment vertical="center"/>
      <protection locked="0"/>
    </xf>
    <xf numFmtId="0" fontId="11" fillId="16" borderId="0" xfId="12" applyFont="1" applyFill="1" applyBorder="1" applyProtection="1">
      <alignment horizontal="left" vertical="center" indent="1"/>
      <protection locked="0"/>
    </xf>
    <xf numFmtId="0" fontId="11" fillId="16" borderId="0" xfId="13" applyFont="1" applyFill="1" applyBorder="1" applyProtection="1">
      <alignment horizontal="left" vertical="center" wrapText="1" indent="1"/>
      <protection locked="0"/>
    </xf>
    <xf numFmtId="0" fontId="13" fillId="0" borderId="4" xfId="16" applyFont="1" applyFill="1" applyBorder="1">
      <alignment horizontal="left" vertical="center" wrapText="1" indent="1"/>
    </xf>
    <xf numFmtId="0" fontId="13" fillId="0" borderId="5" xfId="16" applyFont="1" applyFill="1" applyBorder="1">
      <alignment horizontal="left" vertical="center" wrapText="1" indent="1"/>
    </xf>
    <xf numFmtId="0" fontId="9" fillId="0" borderId="0" xfId="0" applyFont="1" applyFill="1" applyAlignment="1"/>
    <xf numFmtId="0" fontId="9" fillId="0" borderId="0" xfId="0" applyFont="1" applyFill="1">
      <alignment vertical="center"/>
    </xf>
    <xf numFmtId="14" fontId="9" fillId="0" borderId="0" xfId="0" applyNumberFormat="1" applyFont="1" applyFill="1">
      <alignment vertical="center"/>
    </xf>
    <xf numFmtId="164" fontId="9" fillId="0" borderId="0" xfId="0" applyNumberFormat="1" applyFont="1" applyFill="1">
      <alignment vertical="center"/>
    </xf>
    <xf numFmtId="14" fontId="14" fillId="0" borderId="7" xfId="15" applyFont="1" applyFill="1" applyBorder="1">
      <alignment horizontal="right" vertical="center" indent="1"/>
    </xf>
    <xf numFmtId="0" fontId="14" fillId="0" borderId="7" xfId="16" applyFont="1" applyFill="1" applyBorder="1">
      <alignment horizontal="left" vertical="center" wrapText="1" indent="1"/>
    </xf>
    <xf numFmtId="44" fontId="14" fillId="0" borderId="7" xfId="5" applyFont="1" applyFill="1" applyBorder="1" applyAlignment="1">
      <alignment horizontal="left" vertical="center"/>
    </xf>
    <xf numFmtId="14" fontId="14" fillId="0" borderId="7" xfId="19" applyNumberFormat="1" applyFont="1" applyFill="1" applyBorder="1" applyAlignment="1">
      <alignment horizontal="right" vertical="center" indent="1"/>
    </xf>
    <xf numFmtId="0" fontId="14" fillId="0" borderId="7" xfId="19" applyFont="1" applyFill="1" applyBorder="1" applyAlignment="1">
      <alignment horizontal="left" vertical="center" wrapText="1" indent="1"/>
    </xf>
    <xf numFmtId="44" fontId="14" fillId="0" borderId="7" xfId="19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 applyProtection="1">
      <alignment horizontal="center" vertical="center"/>
    </xf>
    <xf numFmtId="0" fontId="13" fillId="0" borderId="0" xfId="0" applyFont="1" applyFill="1" applyAlignment="1"/>
    <xf numFmtId="14" fontId="17" fillId="16" borderId="0" xfId="13" applyNumberFormat="1" applyFont="1" applyFill="1" applyBorder="1" applyAlignment="1">
      <alignment horizontal="center" vertical="center" wrapText="1"/>
    </xf>
    <xf numFmtId="0" fontId="17" fillId="16" borderId="0" xfId="13" applyFont="1" applyFill="1" applyBorder="1" applyAlignment="1">
      <alignment horizontal="center" vertical="center" wrapText="1"/>
    </xf>
    <xf numFmtId="164" fontId="17" fillId="16" borderId="0" xfId="13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8" fillId="16" borderId="0" xfId="20" applyFont="1" applyFill="1" applyBorder="1" applyAlignment="1">
      <alignment horizontal="center" vertical="center"/>
    </xf>
    <xf numFmtId="14" fontId="19" fillId="0" borderId="6" xfId="19" applyNumberFormat="1" applyFont="1" applyFill="1" applyBorder="1" applyAlignment="1">
      <alignment horizontal="right" vertical="center" indent="1"/>
    </xf>
    <xf numFmtId="0" fontId="19" fillId="0" borderId="6" xfId="19" applyFont="1" applyFill="1" applyBorder="1" applyAlignment="1">
      <alignment horizontal="left" vertical="center" wrapText="1" indent="1"/>
    </xf>
    <xf numFmtId="44" fontId="19" fillId="0" borderId="6" xfId="19" applyNumberFormat="1" applyFont="1" applyFill="1" applyBorder="1" applyAlignment="1">
      <alignment horizontal="left" vertical="center"/>
    </xf>
    <xf numFmtId="14" fontId="13" fillId="0" borderId="6" xfId="15" applyFont="1" applyFill="1" applyBorder="1">
      <alignment horizontal="right" vertical="center" indent="1"/>
    </xf>
    <xf numFmtId="0" fontId="13" fillId="0" borderId="6" xfId="16" applyFont="1" applyFill="1" applyBorder="1">
      <alignment horizontal="left" vertical="center" wrapText="1" indent="1"/>
    </xf>
    <xf numFmtId="44" fontId="13" fillId="0" borderId="6" xfId="5" applyFont="1" applyFill="1" applyBorder="1" applyAlignment="1">
      <alignment vertical="center"/>
    </xf>
    <xf numFmtId="14" fontId="19" fillId="0" borderId="7" xfId="15" applyFont="1" applyFill="1" applyBorder="1">
      <alignment horizontal="right" vertical="center" indent="1"/>
    </xf>
    <xf numFmtId="0" fontId="19" fillId="0" borderId="7" xfId="16" applyFont="1" applyFill="1" applyBorder="1">
      <alignment horizontal="left" vertical="center" wrapText="1" indent="1"/>
    </xf>
    <xf numFmtId="44" fontId="19" fillId="0" borderId="7" xfId="5" applyFont="1" applyFill="1" applyBorder="1" applyAlignment="1">
      <alignment horizontal="left" vertical="center"/>
    </xf>
    <xf numFmtId="14" fontId="13" fillId="0" borderId="7" xfId="15" applyFont="1" applyFill="1" applyBorder="1">
      <alignment horizontal="right" vertical="center" indent="1"/>
    </xf>
    <xf numFmtId="0" fontId="13" fillId="0" borderId="7" xfId="16" applyFont="1" applyFill="1" applyBorder="1">
      <alignment horizontal="left" vertical="center" wrapText="1" indent="1"/>
    </xf>
    <xf numFmtId="44" fontId="13" fillId="0" borderId="7" xfId="5" applyFont="1" applyFill="1" applyBorder="1" applyAlignment="1">
      <alignment vertical="center"/>
    </xf>
    <xf numFmtId="14" fontId="19" fillId="0" borderId="7" xfId="19" applyNumberFormat="1" applyFont="1" applyFill="1" applyBorder="1" applyAlignment="1">
      <alignment horizontal="right" vertical="center" indent="1"/>
    </xf>
    <xf numFmtId="0" fontId="19" fillId="0" borderId="7" xfId="19" applyFont="1" applyFill="1" applyBorder="1" applyAlignment="1">
      <alignment horizontal="left" vertical="center" wrapText="1" indent="1"/>
    </xf>
    <xf numFmtId="44" fontId="19" fillId="0" borderId="7" xfId="19" applyNumberFormat="1" applyFont="1" applyFill="1" applyBorder="1" applyAlignment="1">
      <alignment horizontal="left" vertical="center"/>
    </xf>
    <xf numFmtId="14" fontId="13" fillId="0" borderId="0" xfId="0" applyNumberFormat="1" applyFont="1" applyFill="1">
      <alignment vertical="center"/>
    </xf>
    <xf numFmtId="164" fontId="13" fillId="0" borderId="0" xfId="0" applyNumberFormat="1" applyFont="1" applyFill="1">
      <alignment vertical="center"/>
    </xf>
    <xf numFmtId="0" fontId="15" fillId="0" borderId="0" xfId="3" applyFont="1" applyFill="1" applyBorder="1" applyAlignment="1" applyProtection="1">
      <alignment horizontal="center" vertical="center"/>
    </xf>
    <xf numFmtId="0" fontId="16" fillId="0" borderId="0" xfId="17" applyFont="1" applyFill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</xf>
  </cellXfs>
  <cellStyles count="21">
    <cellStyle name="20% - Accent1" xfId="7" builtinId="30" customBuiltin="1"/>
    <cellStyle name="20% - Accent2" xfId="10" builtinId="34" customBuiltin="1"/>
    <cellStyle name="40% - Accent1" xfId="19" builtinId="31"/>
    <cellStyle name="60% - Accent1" xfId="8" builtinId="32" customBuiltin="1"/>
    <cellStyle name="60% - Accent2" xfId="11" builtinId="36" customBuiltin="1"/>
    <cellStyle name="60% - Accent3" xfId="13" builtinId="40" customBuiltin="1"/>
    <cellStyle name="60% - Accent5" xfId="20" builtinId="48"/>
    <cellStyle name="Accent1" xfId="6" builtinId="29" customBuiltin="1"/>
    <cellStyle name="Accent2" xfId="9" builtinId="33" customBuiltin="1"/>
    <cellStyle name="Accent3" xfId="12" builtinId="37" customBuiltin="1"/>
    <cellStyle name="Currency" xfId="5" builtinId="4"/>
    <cellStyle name="Date" xfId="15" xr:uid="{00000000-0005-0000-0000-00000E000000}"/>
    <cellStyle name="Explanatory Text" xfId="18" builtinId="53" customBuiltin="1"/>
    <cellStyle name="Heading 1" xfId="1" builtinId="16" customBuiltin="1"/>
    <cellStyle name="Heading 2" xfId="2" builtinId="17" customBuiltin="1"/>
    <cellStyle name="Heading 4" xfId="17" builtinId="19" customBuiltin="1"/>
    <cellStyle name="Month Heading" xfId="14" xr:uid="{00000000-0005-0000-0000-000014000000}"/>
    <cellStyle name="Normal" xfId="0" builtinId="0" customBuiltin="1"/>
    <cellStyle name="Subtitle" xfId="4" xr:uid="{00000000-0005-0000-0000-000016000000}"/>
    <cellStyle name="Table details" xfId="16" xr:uid="{00000000-0005-0000-0000-000017000000}"/>
    <cellStyle name="Title" xfId="3" builtinId="15" customBuiltin="1"/>
  </cellStyles>
  <dxfs count="59">
    <dxf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3" tint="0.499984740745262"/>
        </top>
        <bottom style="thin">
          <color theme="3" tint="0.499984740745262"/>
        </bottom>
        <vertical/>
        <horizontal style="thin">
          <color theme="3" tint="0.49998474074526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3" tint="0.499984740745262"/>
        </top>
        <bottom style="thin">
          <color theme="3" tint="0.499984740745262"/>
        </bottom>
        <vertical/>
        <horizontal style="thin">
          <color theme="3" tint="0.49998474074526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3" tint="0.499984740745262"/>
        </top>
        <bottom style="thin">
          <color theme="3" tint="0.499984740745262"/>
        </bottom>
        <vertical/>
        <horizontal style="thin">
          <color theme="3" tint="0.49998474074526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3" tint="0.499984740745262"/>
        </top>
        <bottom style="thin">
          <color theme="3" tint="0.499984740745262"/>
        </bottom>
        <vertical/>
        <horizontal style="thin">
          <color theme="3" tint="0.49998474074526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3" tint="0.499984740745262"/>
        </top>
        <bottom style="thin">
          <color theme="3" tint="0.499984740745262"/>
        </bottom>
        <vertical/>
        <horizontal style="thin">
          <color theme="3" tint="0.49998474074526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3" tint="0.499984740745262"/>
        </top>
        <bottom style="thin">
          <color theme="3" tint="0.499984740745262"/>
        </bottom>
        <vertical/>
        <horizontal style="thin">
          <color theme="3" tint="0.49998474074526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3" tint="0.499984740745262"/>
        </top>
        <bottom style="thin">
          <color theme="3" tint="0.499984740745262"/>
        </bottom>
        <vertical/>
        <horizontal style="thin">
          <color theme="3" tint="0.49998474074526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3" tint="0.499984740745262"/>
        </top>
        <bottom style="thin">
          <color theme="3" tint="0.499984740745262"/>
        </bottom>
        <vertical/>
        <horizontal style="thin">
          <color theme="3" tint="0.49998474074526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3" tint="0.499984740745262"/>
        </top>
        <bottom style="thin">
          <color theme="3" tint="0.499984740745262"/>
        </bottom>
        <vertical/>
        <horizontal style="thin">
          <color theme="3" tint="0.49998474074526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3" tint="0.499984740745262"/>
        </top>
        <bottom style="thin">
          <color theme="3" tint="0.499984740745262"/>
        </bottom>
        <vertical/>
        <horizontal style="thin">
          <color theme="3" tint="0.49998474074526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3" tint="0.499984740745262"/>
        </top>
        <bottom style="thin">
          <color theme="3" tint="0.499984740745262"/>
        </bottom>
        <vertical/>
        <horizontal style="thin">
          <color theme="3" tint="0.49998474074526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3" tint="0.499984740745262"/>
        </top>
        <bottom style="thin">
          <color theme="3" tint="0.499984740745262"/>
        </bottom>
        <vertical/>
        <horizontal style="thin">
          <color theme="3" tint="0.499984740745262"/>
        </horizontal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vertAlign val="baseline"/>
        <name val="Century Gothic"/>
        <family val="2"/>
        <scheme val="none"/>
      </font>
      <fill>
        <patternFill patternType="solid">
          <fgColor indexed="64"/>
          <bgColor rgb="FFFFC00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outline val="0"/>
        <shadow val="0"/>
        <vertAlign val="baseline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indent="0" justifyLastLine="0" shrinkToFit="0" readingOrder="0"/>
    </dxf>
    <dxf>
      <fill>
        <patternFill patternType="none">
          <bgColor auto="1"/>
        </patternFill>
      </fill>
    </dxf>
    <dxf>
      <font>
        <b/>
        <i val="0"/>
        <sz val="11"/>
        <color theme="1" tint="0.34998626667073579"/>
        <name val="Franklin Gothic Book"/>
        <scheme val="minor"/>
      </font>
      <border>
        <vertical/>
        <horizontal/>
      </border>
    </dxf>
    <dxf>
      <font>
        <color theme="1" tint="0.34998626667073579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5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theme="4" tint="0.39991454817346722"/>
          <bgColor theme="4" tint="0.3999450666829432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 patternType="solid">
          <fgColor theme="0" tint="-0.14999847407452621"/>
          <bgColor theme="0" tint="-0.1499984740745262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 patternType="solid">
          <fgColor theme="4" tint="0.39988402966399123"/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color theme="0"/>
      </font>
    </dxf>
    <dxf>
      <fill>
        <patternFill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i val="0"/>
        <color theme="3"/>
      </font>
      <fill>
        <patternFill>
          <bgColor theme="4" tint="0.3999450666829432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 patternType="solid">
          <fgColor auto="1"/>
          <bgColor theme="4" tint="0.39994506668294322"/>
        </patternFill>
      </fill>
      <border>
        <left/>
        <right style="thick">
          <color theme="0"/>
        </right>
        <top/>
        <bottom style="thick">
          <color theme="1" tint="0.499984740745262"/>
        </bottom>
        <vertical/>
        <horizontal style="thin">
          <color theme="4" tint="-0.249977111117893"/>
        </horizontal>
      </border>
    </dxf>
    <dxf>
      <font>
        <b val="0"/>
        <i val="0"/>
        <strike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5" tint="0.3999450666829432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auto="1"/>
          <bgColor theme="5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i val="0"/>
        <sz val="11"/>
        <color theme="1" tint="0.34998626667073579"/>
      </font>
      <fill>
        <patternFill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z val="8"/>
        <color theme="1" tint="0.34998626667073579"/>
        <name val="Franklin Gothic Book"/>
        <scheme val="minor"/>
      </font>
      <fill>
        <patternFill>
          <bgColor theme="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4" tint="0.3999450666829432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 tint="0.24994659260841701"/>
      </font>
      <fill>
        <patternFill patternType="none">
          <fgColor auto="1"/>
          <bgColor auto="1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6" tint="0.3999450666829432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auto="1"/>
          <bgColor theme="6" tint="0.79998168889431442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color theme="0"/>
      </font>
      <fill>
        <patternFill>
          <bgColor theme="0"/>
        </patternFill>
      </fill>
      <border>
        <left style="thick">
          <color theme="0"/>
        </left>
        <bottom style="thick">
          <color theme="0"/>
        </bottom>
      </border>
    </dxf>
    <dxf>
      <font>
        <color theme="0"/>
      </font>
      <fill>
        <patternFill>
          <bgColor theme="0"/>
        </patternFill>
      </fill>
      <border>
        <right style="thick">
          <color theme="0"/>
        </right>
        <bottom style="thick">
          <color theme="0"/>
        </bottom>
      </border>
    </dxf>
    <dxf>
      <fill>
        <patternFill patternType="none">
          <bgColor auto="1"/>
        </patternFill>
      </fill>
      <border>
        <left style="thick">
          <color theme="0"/>
        </left>
      </border>
    </dxf>
    <dxf>
      <font>
        <b val="0"/>
        <i val="0"/>
        <color theme="0"/>
      </font>
      <fill>
        <patternFill>
          <bgColor theme="0" tint="-0.49998474074526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none">
          <fgColor auto="1"/>
          <bgColor auto="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8" defaultTableStyle="Income" defaultPivotStyle="Semi Budget PivotTable">
    <tableStyle name="Dashboard" pivot="0" count="5" xr9:uid="{00000000-0011-0000-FFFF-FFFF00000000}">
      <tableStyleElement type="wholeTable" dxfId="58"/>
      <tableStyleElement type="headerRow" dxfId="57"/>
      <tableStyleElement type="lastColumn" dxfId="56"/>
      <tableStyleElement type="firstHeaderCell" dxfId="55"/>
      <tableStyleElement type="lastHeaderCell" dxfId="54"/>
    </tableStyle>
    <tableStyle name="Data Lists" pivot="0" count="3" xr9:uid="{00000000-0011-0000-FFFF-FFFF01000000}">
      <tableStyleElement type="wholeTable" dxfId="53"/>
      <tableStyleElement type="headerRow" dxfId="52"/>
      <tableStyleElement type="firstRowStripe" dxfId="51"/>
    </tableStyle>
    <tableStyle name="Expenditures" pivot="0" count="3" xr9:uid="{00000000-0011-0000-FFFF-FFFF02000000}">
      <tableStyleElement type="wholeTable" dxfId="50"/>
      <tableStyleElement type="headerRow" dxfId="49"/>
      <tableStyleElement type="firstRowStripe" dxfId="48"/>
    </tableStyle>
    <tableStyle name="Home Budget Slicers" pivot="0" table="0" count="10" xr9:uid="{00000000-0011-0000-FFFF-FFFF03000000}">
      <tableStyleElement type="wholeTable" dxfId="47"/>
      <tableStyleElement type="headerRow" dxfId="46"/>
    </tableStyle>
    <tableStyle name="Income" pivot="0" count="3" xr9:uid="{00000000-0011-0000-FFFF-FFFF04000000}">
      <tableStyleElement type="wholeTable" dxfId="45"/>
      <tableStyleElement type="headerRow" dxfId="44"/>
      <tableStyleElement type="firstRowStripe" dxfId="43"/>
    </tableStyle>
    <tableStyle name="Semi Budget PivotTable" table="0" count="12" xr9:uid="{00000000-0011-0000-FFFF-FFFF05000000}">
      <tableStyleElement type="wholeTable" dxfId="42"/>
      <tableStyleElement type="headerRow" dxfId="41"/>
      <tableStyleElement type="totalRow" dxfId="40"/>
      <tableStyleElement type="firstRowStripe" dxfId="39"/>
      <tableStyleElement type="firstHeaderCell" dxfId="38"/>
      <tableStyleElement type="firstSubtotalRow" dxfId="37"/>
      <tableStyleElement type="secondSubtotalRow" dxfId="36"/>
      <tableStyleElement type="firstColumnSubheading" dxfId="35"/>
      <tableStyleElement type="firstRowSubheading" dxfId="34"/>
      <tableStyleElement type="secondRowSubheading" dxfId="33"/>
      <tableStyleElement type="pageFieldLabels" dxfId="32"/>
      <tableStyleElement type="pageFieldValues" dxfId="31"/>
    </tableStyle>
    <tableStyle name="Semi Monthly Budget Timeline" pivot="0" table="0" count="9" xr9:uid="{00000000-0011-0000-FFFF-FFFF06000000}">
      <tableStyleElement type="wholeTable" dxfId="30"/>
      <tableStyleElement type="headerRow" dxfId="29"/>
    </tableStyle>
    <tableStyle name="Slicer Style 1" pivot="0" table="0" count="1" xr9:uid="{00000000-0011-0000-FFFF-FFFF07000000}">
      <tableStyleElement type="wholeTable" dxfId="28"/>
    </tableStyle>
  </tableStyles>
  <colors>
    <mruColors>
      <color rgb="FFF7F7F7"/>
      <color rgb="FFF5F5F5"/>
      <color rgb="FFFEFCF4"/>
      <color rgb="FFE7E98F"/>
    </mruColors>
  </colors>
  <extLst>
    <ext xmlns:x14="http://schemas.microsoft.com/office/spreadsheetml/2009/9/main" uri="{46F421CA-312F-682f-3DD2-61675219B42D}">
      <x14:dxfs count="8">
        <dxf>
          <font>
            <b/>
            <i val="0"/>
            <sz val="8"/>
            <color theme="0" tint="-0.24994659260841701"/>
            <name val="Franklin Gothic Book"/>
            <scheme val="minor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theme="0" tint="-0.24994659260841701"/>
          </font>
          <fill>
            <patternFill>
              <bgColor theme="0" tint="-0.14996795556505021"/>
            </patternFill>
          </fill>
        </dxf>
        <dxf>
          <font>
            <b/>
            <i val="0"/>
            <sz val="8"/>
            <color theme="3"/>
            <name val="Franklin Gothic Book"/>
            <scheme val="minor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theme="3"/>
          </font>
          <fill>
            <patternFill>
              <bgColor theme="4" tint="0.79998168889431442"/>
            </patternFill>
          </fill>
        </dxf>
        <dxf>
          <font>
            <b/>
            <i val="0"/>
            <sz val="8"/>
            <color theme="0" tint="-0.24994659260841701"/>
            <name val="Franklin Gothic Book"/>
            <scheme val="minor"/>
          </font>
          <fill>
            <patternFill patternType="solid">
              <fgColor theme="4" tint="0.79989013336588644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8"/>
            <color theme="1" tint="0.34998626667073579"/>
            <name val="Franklin Gothic Book"/>
            <scheme val="minor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rgb="FFFFFFFF"/>
              <bgColor theme="0" tint="-0.14996795556505021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  <dxf>
          <font>
            <b/>
            <i val="0"/>
            <sz val="8"/>
            <color theme="1" tint="0.34998626667073579"/>
            <name val="Franklin Gothic Book"/>
            <scheme val="minor"/>
          </font>
          <fill>
            <patternFill patternType="solid">
              <fgColor rgb="FFFFFFFF"/>
              <bgColor theme="0" tint="-0.14996795556505021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Budget Slicers">
        <x14:slicerStyle name="Home Budget Slicer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  <x14:slicerStyle name="Slicer Style 1"/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4" tint="0.39997558519241921"/>
              <bgColor theme="4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 tint="0.59999389629810485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ont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1" tint="0.34998626667073579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Semi Monthly Budget Timeline">
        <x15:timelineStyle name="Semi Monthly Budget Timeline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84.559808449078" createdVersion="4" refreshedVersion="6" minRefreshableVersion="3" recordCount="33" xr:uid="{00000000-000A-0000-FFFF-FFFF24000000}">
  <cacheSource type="worksheet">
    <worksheetSource name="Expenditures"/>
  </cacheSource>
  <cacheFields count="4">
    <cacheField name="DATE" numFmtId="14">
      <sharedItems containsSemiMixedTypes="0" containsNonDate="0" containsDate="1" containsString="0" minDate="2022-09-02T00:00:00" maxDate="2022-11-20T00:00:00" count="22">
        <d v="2022-11-19T00:00:00"/>
        <d v="2022-11-12T00:00:00"/>
        <d v="2022-11-11T00:00:00"/>
        <d v="2022-11-10T00:00:00"/>
        <d v="2022-11-09T00:00:00"/>
        <d v="2022-11-08T00:00:00"/>
        <d v="2022-11-07T00:00:00"/>
        <d v="2022-11-06T00:00:00"/>
        <d v="2022-11-05T00:00:00"/>
        <d v="2022-11-04T00:00:00"/>
        <d v="2022-11-03T00:00:00"/>
        <d v="2022-10-30T00:00:00"/>
        <d v="2022-10-25T00:00:00"/>
        <d v="2022-10-20T00:00:00"/>
        <d v="2022-10-19T00:00:00"/>
        <d v="2022-10-08T00:00:00"/>
        <d v="2022-10-05T00:00:00"/>
        <d v="2022-09-30T00:00:00"/>
        <d v="2022-09-15T00:00:00"/>
        <d v="2022-09-10T00:00:00"/>
        <d v="2022-09-05T00:00:00"/>
        <d v="2022-09-02T00:00:00"/>
      </sharedItems>
    </cacheField>
    <cacheField name="CATEGORY" numFmtId="0">
      <sharedItems count="9">
        <s v="Medical"/>
        <s v="Household"/>
        <s v="Entertainment"/>
        <s v="Food"/>
        <s v="Children"/>
        <s v="Investment Accounts"/>
        <s v="Personal"/>
        <s v="Pets"/>
        <s v="Transportation"/>
      </sharedItems>
    </cacheField>
    <cacheField name="DESCRIPTION" numFmtId="0">
      <sharedItems count="26">
        <s v="Insurance"/>
        <s v="Mortgage"/>
        <s v="Electricity"/>
        <s v="Water/sewer"/>
        <s v="Garbage"/>
        <s v="Cell phone"/>
        <s v="Movies"/>
        <s v="Groceries"/>
        <s v="Dining out"/>
        <s v="Lunch money"/>
        <s v="Savings"/>
        <s v="Investment account"/>
        <s v="Health/Fitness club"/>
        <s v="Food"/>
        <s v="Grooming"/>
        <s v="Other"/>
        <s v="Car 1 Payment "/>
        <s v="Car 2 Payment "/>
        <s v="Car Insurance"/>
        <s v="Fuel"/>
        <s v="Internet" u="1"/>
        <s v="Television" u="1"/>
        <s v="Credit Card 1 " u="1"/>
        <s v="Home phone" u="1"/>
        <s v="Supplies" u="1"/>
        <s v="Maintenance/repairs" u="1"/>
      </sharedItems>
    </cacheField>
    <cacheField name="AMOUNT" numFmtId="44">
      <sharedItems containsSemiMixedTypes="0" containsString="0" containsNumber="1" containsInteger="1" minValue="25" maxValue="5000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x v="0"/>
    <x v="0"/>
    <n v="500"/>
  </r>
  <r>
    <x v="1"/>
    <x v="1"/>
    <x v="1"/>
    <n v="1000"/>
  </r>
  <r>
    <x v="1"/>
    <x v="1"/>
    <x v="2"/>
    <n v="100"/>
  </r>
  <r>
    <x v="1"/>
    <x v="1"/>
    <x v="3"/>
    <n v="50"/>
  </r>
  <r>
    <x v="1"/>
    <x v="1"/>
    <x v="4"/>
    <n v="25"/>
  </r>
  <r>
    <x v="1"/>
    <x v="1"/>
    <x v="5"/>
    <n v="100"/>
  </r>
  <r>
    <x v="1"/>
    <x v="1"/>
    <x v="5"/>
    <n v="30"/>
  </r>
  <r>
    <x v="1"/>
    <x v="1"/>
    <x v="1"/>
    <n v="50"/>
  </r>
  <r>
    <x v="1"/>
    <x v="1"/>
    <x v="5"/>
    <n v="50"/>
  </r>
  <r>
    <x v="1"/>
    <x v="1"/>
    <x v="5"/>
    <n v="25"/>
  </r>
  <r>
    <x v="2"/>
    <x v="1"/>
    <x v="2"/>
    <n v="100"/>
  </r>
  <r>
    <x v="3"/>
    <x v="2"/>
    <x v="6"/>
    <n v="37"/>
  </r>
  <r>
    <x v="4"/>
    <x v="3"/>
    <x v="7"/>
    <n v="350"/>
  </r>
  <r>
    <x v="5"/>
    <x v="3"/>
    <x v="8"/>
    <n v="75"/>
  </r>
  <r>
    <x v="6"/>
    <x v="4"/>
    <x v="9"/>
    <n v="150"/>
  </r>
  <r>
    <x v="7"/>
    <x v="5"/>
    <x v="10"/>
    <n v="250"/>
  </r>
  <r>
    <x v="8"/>
    <x v="5"/>
    <x v="11"/>
    <n v="250"/>
  </r>
  <r>
    <x v="9"/>
    <x v="6"/>
    <x v="12"/>
    <n v="100"/>
  </r>
  <r>
    <x v="10"/>
    <x v="7"/>
    <x v="13"/>
    <n v="50"/>
  </r>
  <r>
    <x v="11"/>
    <x v="7"/>
    <x v="14"/>
    <n v="50"/>
  </r>
  <r>
    <x v="11"/>
    <x v="7"/>
    <x v="15"/>
    <n v="50"/>
  </r>
  <r>
    <x v="12"/>
    <x v="8"/>
    <x v="16"/>
    <n v="300"/>
  </r>
  <r>
    <x v="12"/>
    <x v="8"/>
    <x v="17"/>
    <n v="350"/>
  </r>
  <r>
    <x v="12"/>
    <x v="8"/>
    <x v="18"/>
    <n v="50"/>
  </r>
  <r>
    <x v="13"/>
    <x v="8"/>
    <x v="19"/>
    <n v="50"/>
  </r>
  <r>
    <x v="14"/>
    <x v="8"/>
    <x v="19"/>
    <n v="25"/>
  </r>
  <r>
    <x v="15"/>
    <x v="8"/>
    <x v="17"/>
    <n v="150"/>
  </r>
  <r>
    <x v="16"/>
    <x v="1"/>
    <x v="1"/>
    <n v="5000"/>
  </r>
  <r>
    <x v="17"/>
    <x v="1"/>
    <x v="2"/>
    <n v="200"/>
  </r>
  <r>
    <x v="18"/>
    <x v="1"/>
    <x v="5"/>
    <n v="100"/>
  </r>
  <r>
    <x v="19"/>
    <x v="1"/>
    <x v="4"/>
    <n v="50"/>
  </r>
  <r>
    <x v="20"/>
    <x v="1"/>
    <x v="1"/>
    <n v="1000"/>
  </r>
  <r>
    <x v="21"/>
    <x v="2"/>
    <x v="6"/>
    <n v="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CategoryTotals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3:C13" firstHeaderRow="1" firstDataRow="1" firstDataCol="1"/>
  <pivotFields count="4">
    <pivotField numFmtId="14" showAll="0"/>
    <pivotField axis="axisRow" showAll="0">
      <items count="10">
        <item x="4"/>
        <item x="2"/>
        <item x="3"/>
        <item x="1"/>
        <item x="5"/>
        <item x="0"/>
        <item x="6"/>
        <item x="7"/>
        <item x="8"/>
        <item t="default"/>
      </items>
    </pivotField>
    <pivotField showAll="0"/>
    <pivotField dataField="1" numFmtId="44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AMOUNT" fld="3" baseField="0" baseItem="0" numFmtId="42"/>
  </dataFields>
  <formats count="1">
    <format dxfId="0">
      <pivotArea outline="0" collapsedLevelsAreSubtotals="1" fieldPosition="0"/>
    </format>
  </formats>
  <pivotTableStyleInfo name="Semi Budget PivotTab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A summary of each category total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xpenditures" displayName="Expenditures" ref="A4:D37" totalsRowShown="0" headerRowDxfId="27" dataDxfId="26" headerRowCellStyle="60% - Accent3">
  <tableColumns count="4">
    <tableColumn id="3" xr3:uid="{00000000-0010-0000-0100-000003000000}" name="DATE" dataDxfId="25" dataCellStyle="Date"/>
    <tableColumn id="1" xr3:uid="{00000000-0010-0000-0100-000001000000}" name="CATEGORY" dataDxfId="24" dataCellStyle="Table details"/>
    <tableColumn id="4" xr3:uid="{00000000-0010-0000-0100-000004000000}" name="DESCRIPTION" dataDxfId="23" dataCellStyle="Table details"/>
    <tableColumn id="2" xr3:uid="{00000000-0010-0000-0100-000002000000}" name="AMOUNT" dataDxfId="22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Date and Amount, and select Category and Description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F4:H14" headerRowDxfId="21" dataDxfId="20" totalsRowDxfId="19" headerRowCellStyle="60% - Accent5">
  <tableColumns count="3">
    <tableColumn id="1" xr3:uid="{00000000-0010-0000-0200-000001000000}" name="DATE" totalsRowLabel="Total" dataDxfId="18" dataCellStyle="Date"/>
    <tableColumn id="3" xr3:uid="{00000000-0010-0000-0200-000003000000}" name="DESCRIPTION" dataDxfId="17" dataCellStyle="Table details"/>
    <tableColumn id="2" xr3:uid="{00000000-0010-0000-0200-000002000000}" name="AMOUNT" totalsRowFunction="sum" dataDxfId="16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Date, Description of income, and Amoun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CategoryInfo" displayName="CategoryInfo" ref="A3:L8" headerRowDxfId="15" dataDxfId="14" totalsRowDxfId="13" dataCellStyle="Table details">
  <autoFilter ref="A3:L8" xr:uid="{00000000-0009-0000-0100-000009000000}"/>
  <tableColumns count="12">
    <tableColumn id="1" xr3:uid="{00000000-0010-0000-0300-000001000000}" name="Household" dataDxfId="12" dataCellStyle="Table details"/>
    <tableColumn id="2" xr3:uid="{00000000-0010-0000-0300-000002000000}" name="Entertainment" dataDxfId="11" dataCellStyle="Table details"/>
    <tableColumn id="3" xr3:uid="{00000000-0010-0000-0300-000003000000}" name="Food" dataDxfId="10" dataCellStyle="Table details"/>
    <tableColumn id="4" xr3:uid="{00000000-0010-0000-0300-000004000000}" name="Gifts/Donations" dataDxfId="9" dataCellStyle="Table details"/>
    <tableColumn id="5" xr3:uid="{00000000-0010-0000-0300-000005000000}" name="Children" dataDxfId="8" dataCellStyle="Table details"/>
    <tableColumn id="6" xr3:uid="{00000000-0010-0000-0300-000006000000}" name="Investment accounts" dataDxfId="7" dataCellStyle="Table details"/>
    <tableColumn id="7" xr3:uid="{00000000-0010-0000-0300-000007000000}" name="Medical" dataDxfId="6" dataCellStyle="Table details"/>
    <tableColumn id="8" xr3:uid="{00000000-0010-0000-0300-000008000000}" name="Other" dataDxfId="5" dataCellStyle="Table details"/>
    <tableColumn id="9" xr3:uid="{00000000-0010-0000-0300-000009000000}" name="Personal" dataDxfId="4" dataCellStyle="Table details"/>
    <tableColumn id="10" xr3:uid="{00000000-0010-0000-0300-00000A000000}" name="Pets" dataDxfId="3" dataCellStyle="Table details"/>
    <tableColumn id="11" xr3:uid="{00000000-0010-0000-0300-00000B000000}" name="Taxes/Legal" dataDxfId="2" dataCellStyle="Table details"/>
    <tableColumn id="12" xr3:uid="{00000000-0010-0000-0300-00000C000000}" name="Transportation" dataDxfId="1" dataCellStyle="Table details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is table contains categories used to populate the drop-down lists in the Expenditures table on the Expenditures &amp; Income sheet. Modify the category names or the descriptions below each category to update the lists"/>
    </ext>
  </extLst>
</table>
</file>

<file path=xl/theme/theme1.xml><?xml version="1.0" encoding="utf-8"?>
<a:theme xmlns:a="http://schemas.openxmlformats.org/drawingml/2006/main" name="Office Theme">
  <a:themeElements>
    <a:clrScheme name="Custom 16">
      <a:dk1>
        <a:srgbClr val="151515"/>
      </a:dk1>
      <a:lt1>
        <a:srgbClr val="FFFFFF"/>
      </a:lt1>
      <a:dk2>
        <a:srgbClr val="1C1C1C"/>
      </a:dk2>
      <a:lt2>
        <a:srgbClr val="FFFFFF"/>
      </a:lt2>
      <a:accent1>
        <a:srgbClr val="F3D569"/>
      </a:accent1>
      <a:accent2>
        <a:srgbClr val="5B85AA"/>
      </a:accent2>
      <a:accent3>
        <a:srgbClr val="ECBE18"/>
      </a:accent3>
      <a:accent4>
        <a:srgbClr val="9CB5CB"/>
      </a:accent4>
      <a:accent5>
        <a:srgbClr val="2C4255"/>
      </a:accent5>
      <a:accent6>
        <a:srgbClr val="F7E5A4"/>
      </a:accent6>
      <a:hlink>
        <a:srgbClr val="5B85AA"/>
      </a:hlink>
      <a:folHlink>
        <a:srgbClr val="5B85AA"/>
      </a:folHlink>
    </a:clrScheme>
    <a:fontScheme name="Custom 17">
      <a:majorFont>
        <a:latin typeface="Tw Cen MT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 tint="-0.249977111117893"/>
    <pageSetUpPr autoPageBreaks="0"/>
  </sheetPr>
  <dimension ref="A1:K37"/>
  <sheetViews>
    <sheetView showGridLines="0" tabSelected="1" zoomScale="53" zoomScaleNormal="53" workbookViewId="0">
      <selection activeCell="S20" sqref="S20"/>
    </sheetView>
  </sheetViews>
  <sheetFormatPr defaultColWidth="8.77734375" defaultRowHeight="30" customHeight="1" x14ac:dyDescent="0.3"/>
  <cols>
    <col min="1" max="1" width="15.44140625" style="18" customWidth="1"/>
    <col min="2" max="2" width="25.6640625" style="18" customWidth="1"/>
    <col min="3" max="3" width="23.33203125" style="19" customWidth="1"/>
    <col min="4" max="4" width="13.88671875" style="18" customWidth="1"/>
    <col min="5" max="5" width="6.6640625" style="18" customWidth="1"/>
    <col min="6" max="6" width="24.5546875" style="18" customWidth="1"/>
    <col min="7" max="7" width="24" style="19" customWidth="1"/>
    <col min="8" max="8" width="13.6640625" style="20" customWidth="1"/>
    <col min="9" max="9" width="2.77734375" style="18" customWidth="1"/>
    <col min="10" max="16384" width="8.77734375" style="18"/>
  </cols>
  <sheetData>
    <row r="1" spans="1:11" s="8" customFormat="1" ht="51" customHeight="1" x14ac:dyDescent="0.3">
      <c r="A1" s="51" t="s">
        <v>77</v>
      </c>
      <c r="B1" s="51"/>
      <c r="C1" s="51"/>
      <c r="D1" s="51"/>
      <c r="E1" s="51"/>
      <c r="F1" s="51"/>
      <c r="G1" s="51"/>
      <c r="H1" s="51"/>
      <c r="I1" s="12"/>
      <c r="J1" s="12"/>
      <c r="K1" s="12"/>
    </row>
    <row r="2" spans="1:11" s="8" customFormat="1" ht="24" customHeight="1" x14ac:dyDescent="0.3">
      <c r="A2" s="27"/>
      <c r="B2" s="27"/>
      <c r="C2" s="27"/>
      <c r="D2" s="27"/>
      <c r="E2" s="27"/>
      <c r="F2" s="27"/>
      <c r="G2" s="27"/>
      <c r="H2" s="27"/>
      <c r="I2" s="12"/>
      <c r="J2" s="12"/>
      <c r="K2" s="12"/>
    </row>
    <row r="3" spans="1:11" s="17" customFormat="1" ht="41.25" customHeight="1" x14ac:dyDescent="0.3">
      <c r="A3" s="52" t="s">
        <v>5</v>
      </c>
      <c r="B3" s="52"/>
      <c r="C3" s="52"/>
      <c r="D3" s="52"/>
      <c r="E3" s="28"/>
      <c r="F3" s="52" t="s">
        <v>6</v>
      </c>
      <c r="G3" s="52"/>
      <c r="H3" s="52"/>
      <c r="I3" s="28"/>
      <c r="J3" s="28"/>
      <c r="K3" s="28"/>
    </row>
    <row r="4" spans="1:11" ht="30" customHeight="1" x14ac:dyDescent="0.3">
      <c r="A4" s="29" t="s">
        <v>51</v>
      </c>
      <c r="B4" s="30" t="s">
        <v>53</v>
      </c>
      <c r="C4" s="30" t="s">
        <v>50</v>
      </c>
      <c r="D4" s="31" t="s">
        <v>52</v>
      </c>
      <c r="E4" s="32"/>
      <c r="F4" s="33" t="s">
        <v>51</v>
      </c>
      <c r="G4" s="33" t="s">
        <v>50</v>
      </c>
      <c r="H4" s="33" t="s">
        <v>52</v>
      </c>
      <c r="I4" s="32"/>
      <c r="J4" s="32"/>
      <c r="K4" s="32"/>
    </row>
    <row r="5" spans="1:11" ht="30" customHeight="1" x14ac:dyDescent="0.3">
      <c r="A5" s="34">
        <f ca="1">TODAY()</f>
        <v>44889</v>
      </c>
      <c r="B5" s="35" t="s">
        <v>11</v>
      </c>
      <c r="C5" s="35" t="s">
        <v>32</v>
      </c>
      <c r="D5" s="36">
        <v>500</v>
      </c>
      <c r="E5" s="32"/>
      <c r="F5" s="37">
        <f ca="1">TODAY()</f>
        <v>44889</v>
      </c>
      <c r="G5" s="38" t="s">
        <v>71</v>
      </c>
      <c r="H5" s="39">
        <v>500</v>
      </c>
      <c r="I5" s="32"/>
      <c r="J5" s="32"/>
      <c r="K5" s="32"/>
    </row>
    <row r="6" spans="1:11" ht="30" customHeight="1" x14ac:dyDescent="0.3">
      <c r="A6" s="40">
        <f t="shared" ref="A6:A13" ca="1" si="0">TODAY()-7</f>
        <v>44882</v>
      </c>
      <c r="B6" s="41" t="s">
        <v>57</v>
      </c>
      <c r="C6" s="41" t="s">
        <v>0</v>
      </c>
      <c r="D6" s="42">
        <v>1000</v>
      </c>
      <c r="E6" s="32"/>
      <c r="F6" s="43">
        <f ca="1">TODAY()-14</f>
        <v>44875</v>
      </c>
      <c r="G6" s="44" t="s">
        <v>55</v>
      </c>
      <c r="H6" s="45">
        <v>1300</v>
      </c>
      <c r="I6" s="32"/>
      <c r="J6" s="32"/>
      <c r="K6" s="32"/>
    </row>
    <row r="7" spans="1:11" ht="30" customHeight="1" x14ac:dyDescent="0.3">
      <c r="A7" s="46">
        <f t="shared" ca="1" si="0"/>
        <v>44882</v>
      </c>
      <c r="B7" s="47" t="s">
        <v>57</v>
      </c>
      <c r="C7" s="47" t="s">
        <v>1</v>
      </c>
      <c r="D7" s="48">
        <v>100</v>
      </c>
      <c r="E7" s="32"/>
      <c r="F7" s="43">
        <f ca="1">TODAY()-14</f>
        <v>44875</v>
      </c>
      <c r="G7" s="44" t="s">
        <v>56</v>
      </c>
      <c r="H7" s="45">
        <v>1300</v>
      </c>
      <c r="I7" s="32"/>
      <c r="J7" s="32"/>
      <c r="K7" s="32"/>
    </row>
    <row r="8" spans="1:11" ht="30" customHeight="1" x14ac:dyDescent="0.3">
      <c r="A8" s="40">
        <f t="shared" ca="1" si="0"/>
        <v>44882</v>
      </c>
      <c r="B8" s="41" t="s">
        <v>57</v>
      </c>
      <c r="C8" s="41" t="s">
        <v>54</v>
      </c>
      <c r="D8" s="42">
        <v>50</v>
      </c>
      <c r="E8" s="32"/>
      <c r="F8" s="43">
        <f ca="1">TODAY()-28</f>
        <v>44861</v>
      </c>
      <c r="G8" s="44" t="s">
        <v>55</v>
      </c>
      <c r="H8" s="45">
        <v>1500</v>
      </c>
      <c r="I8" s="32"/>
      <c r="J8" s="32"/>
      <c r="K8" s="32"/>
    </row>
    <row r="9" spans="1:11" ht="30" customHeight="1" x14ac:dyDescent="0.3">
      <c r="A9" s="46">
        <f t="shared" ca="1" si="0"/>
        <v>44882</v>
      </c>
      <c r="B9" s="47" t="s">
        <v>57</v>
      </c>
      <c r="C9" s="47" t="s">
        <v>3</v>
      </c>
      <c r="D9" s="48">
        <v>25</v>
      </c>
      <c r="E9" s="32"/>
      <c r="F9" s="43">
        <f ca="1">TODAY()-28</f>
        <v>44861</v>
      </c>
      <c r="G9" s="44" t="s">
        <v>56</v>
      </c>
      <c r="H9" s="45">
        <v>1600</v>
      </c>
      <c r="I9" s="32"/>
      <c r="J9" s="32"/>
      <c r="K9" s="32"/>
    </row>
    <row r="10" spans="1:11" ht="30" customHeight="1" x14ac:dyDescent="0.3">
      <c r="A10" s="40">
        <f t="shared" ca="1" si="0"/>
        <v>44882</v>
      </c>
      <c r="B10" s="41" t="s">
        <v>57</v>
      </c>
      <c r="C10" s="41" t="s">
        <v>4</v>
      </c>
      <c r="D10" s="42">
        <v>100</v>
      </c>
      <c r="E10" s="32"/>
      <c r="F10" s="43">
        <f ca="1">TODAY()-42</f>
        <v>44847</v>
      </c>
      <c r="G10" s="44" t="s">
        <v>55</v>
      </c>
      <c r="H10" s="45">
        <v>1300</v>
      </c>
      <c r="I10" s="32"/>
      <c r="J10" s="32"/>
      <c r="K10" s="32"/>
    </row>
    <row r="11" spans="1:11" ht="30" customHeight="1" x14ac:dyDescent="0.3">
      <c r="A11" s="46">
        <f t="shared" ca="1" si="0"/>
        <v>44882</v>
      </c>
      <c r="B11" s="47" t="s">
        <v>57</v>
      </c>
      <c r="C11" s="47" t="s">
        <v>4</v>
      </c>
      <c r="D11" s="48">
        <v>30</v>
      </c>
      <c r="E11" s="32"/>
      <c r="F11" s="43">
        <f ca="1">TODAY()-42</f>
        <v>44847</v>
      </c>
      <c r="G11" s="44" t="s">
        <v>56</v>
      </c>
      <c r="H11" s="45">
        <v>1300</v>
      </c>
      <c r="I11" s="32"/>
      <c r="J11" s="32"/>
      <c r="K11" s="32"/>
    </row>
    <row r="12" spans="1:11" ht="30" customHeight="1" x14ac:dyDescent="0.3">
      <c r="A12" s="40">
        <f t="shared" ca="1" si="0"/>
        <v>44882</v>
      </c>
      <c r="B12" s="41" t="s">
        <v>57</v>
      </c>
      <c r="C12" s="41" t="s">
        <v>0</v>
      </c>
      <c r="D12" s="42">
        <v>50</v>
      </c>
      <c r="E12" s="32"/>
      <c r="F12" s="43">
        <f ca="1">TODAY()-56</f>
        <v>44833</v>
      </c>
      <c r="G12" s="44" t="s">
        <v>55</v>
      </c>
      <c r="H12" s="45">
        <v>1500</v>
      </c>
      <c r="I12" s="32"/>
      <c r="J12" s="32"/>
      <c r="K12" s="32"/>
    </row>
    <row r="13" spans="1:11" ht="30" customHeight="1" x14ac:dyDescent="0.3">
      <c r="A13" s="46">
        <f t="shared" ca="1" si="0"/>
        <v>44882</v>
      </c>
      <c r="B13" s="47" t="s">
        <v>57</v>
      </c>
      <c r="C13" s="47" t="s">
        <v>4</v>
      </c>
      <c r="D13" s="48">
        <v>50</v>
      </c>
      <c r="E13" s="32"/>
      <c r="F13" s="43">
        <f ca="1">TODAY()-56</f>
        <v>44833</v>
      </c>
      <c r="G13" s="44" t="s">
        <v>56</v>
      </c>
      <c r="H13" s="45">
        <v>1600</v>
      </c>
      <c r="I13" s="32"/>
      <c r="J13" s="32"/>
      <c r="K13" s="32"/>
    </row>
    <row r="14" spans="1:11" ht="30" customHeight="1" x14ac:dyDescent="0.3">
      <c r="A14" s="40">
        <f ca="1">TODAY()-7</f>
        <v>44882</v>
      </c>
      <c r="B14" s="41" t="s">
        <v>57</v>
      </c>
      <c r="C14" s="41" t="s">
        <v>4</v>
      </c>
      <c r="D14" s="42">
        <v>25</v>
      </c>
      <c r="E14" s="32"/>
      <c r="F14" s="43">
        <f ca="1">TODAY()-70</f>
        <v>44819</v>
      </c>
      <c r="G14" s="44" t="s">
        <v>55</v>
      </c>
      <c r="H14" s="45">
        <v>1300</v>
      </c>
      <c r="I14" s="32"/>
      <c r="J14" s="32"/>
      <c r="K14" s="32"/>
    </row>
    <row r="15" spans="1:11" ht="30" customHeight="1" x14ac:dyDescent="0.3">
      <c r="A15" s="46">
        <f ca="1">TODAY()-8</f>
        <v>44881</v>
      </c>
      <c r="B15" s="47" t="s">
        <v>57</v>
      </c>
      <c r="C15" s="47" t="s">
        <v>1</v>
      </c>
      <c r="D15" s="48">
        <v>100</v>
      </c>
      <c r="E15" s="32"/>
      <c r="F15" s="32"/>
      <c r="G15" s="49"/>
      <c r="H15" s="50"/>
      <c r="I15" s="32"/>
      <c r="J15" s="32"/>
      <c r="K15" s="32"/>
    </row>
    <row r="16" spans="1:11" ht="30" customHeight="1" x14ac:dyDescent="0.3">
      <c r="A16" s="40">
        <f ca="1">TODAY()-9</f>
        <v>44880</v>
      </c>
      <c r="B16" s="41" t="s">
        <v>58</v>
      </c>
      <c r="C16" s="41" t="s">
        <v>14</v>
      </c>
      <c r="D16" s="42">
        <v>37</v>
      </c>
      <c r="E16" s="32"/>
      <c r="F16" s="32"/>
      <c r="G16" s="49"/>
      <c r="H16" s="50"/>
      <c r="I16" s="32"/>
      <c r="J16" s="32"/>
      <c r="K16" s="32"/>
    </row>
    <row r="17" spans="1:11" ht="30" customHeight="1" x14ac:dyDescent="0.3">
      <c r="A17" s="46">
        <f ca="1">TODAY()-10</f>
        <v>44879</v>
      </c>
      <c r="B17" s="47" t="s">
        <v>17</v>
      </c>
      <c r="C17" s="47" t="s">
        <v>7</v>
      </c>
      <c r="D17" s="48">
        <v>350</v>
      </c>
      <c r="E17" s="32"/>
      <c r="F17" s="32"/>
      <c r="G17" s="49"/>
      <c r="H17" s="50"/>
      <c r="I17" s="32"/>
      <c r="J17" s="32"/>
      <c r="K17" s="32"/>
    </row>
    <row r="18" spans="1:11" ht="30" customHeight="1" x14ac:dyDescent="0.3">
      <c r="A18" s="40">
        <f ca="1">TODAY()-11</f>
        <v>44878</v>
      </c>
      <c r="B18" s="41" t="s">
        <v>17</v>
      </c>
      <c r="C18" s="41" t="s">
        <v>47</v>
      </c>
      <c r="D18" s="42">
        <v>75</v>
      </c>
      <c r="E18" s="32"/>
      <c r="F18" s="32"/>
      <c r="G18" s="49"/>
      <c r="H18" s="50"/>
      <c r="I18" s="32"/>
      <c r="J18" s="32"/>
      <c r="K18" s="32"/>
    </row>
    <row r="19" spans="1:11" ht="30" customHeight="1" x14ac:dyDescent="0.3">
      <c r="A19" s="46">
        <f ca="1">TODAY()-12</f>
        <v>44877</v>
      </c>
      <c r="B19" s="47" t="s">
        <v>60</v>
      </c>
      <c r="C19" s="47" t="s">
        <v>39</v>
      </c>
      <c r="D19" s="48">
        <v>150</v>
      </c>
      <c r="E19" s="32"/>
      <c r="F19" s="32"/>
      <c r="G19" s="49"/>
      <c r="H19" s="50"/>
      <c r="I19" s="32"/>
      <c r="J19" s="32"/>
      <c r="K19" s="32"/>
    </row>
    <row r="20" spans="1:11" ht="30" customHeight="1" x14ac:dyDescent="0.3">
      <c r="A20" s="40">
        <f ca="1">TODAY()-13</f>
        <v>44876</v>
      </c>
      <c r="B20" s="41" t="s">
        <v>61</v>
      </c>
      <c r="C20" s="41" t="s">
        <v>16</v>
      </c>
      <c r="D20" s="42">
        <v>250</v>
      </c>
      <c r="E20" s="32"/>
      <c r="F20" s="32"/>
      <c r="G20" s="49"/>
      <c r="H20" s="50"/>
      <c r="I20" s="32"/>
      <c r="J20" s="32"/>
      <c r="K20" s="32"/>
    </row>
    <row r="21" spans="1:11" ht="30" customHeight="1" x14ac:dyDescent="0.3">
      <c r="A21" s="46">
        <f ca="1">TODAY()-14</f>
        <v>44875</v>
      </c>
      <c r="B21" s="47" t="s">
        <v>61</v>
      </c>
      <c r="C21" s="47" t="s">
        <v>21</v>
      </c>
      <c r="D21" s="48">
        <v>250</v>
      </c>
      <c r="E21" s="32"/>
      <c r="F21" s="32"/>
      <c r="G21" s="49"/>
      <c r="H21" s="50"/>
      <c r="I21" s="32"/>
      <c r="J21" s="32"/>
      <c r="K21" s="32"/>
    </row>
    <row r="22" spans="1:11" ht="30" customHeight="1" x14ac:dyDescent="0.3">
      <c r="A22" s="40">
        <f ca="1">TODAY()-15</f>
        <v>44874</v>
      </c>
      <c r="B22" s="41" t="s">
        <v>62</v>
      </c>
      <c r="C22" s="41" t="s">
        <v>45</v>
      </c>
      <c r="D22" s="42">
        <v>100</v>
      </c>
      <c r="E22" s="32"/>
      <c r="F22" s="32"/>
      <c r="G22" s="49"/>
      <c r="H22" s="50"/>
      <c r="I22" s="32"/>
      <c r="J22" s="32"/>
      <c r="K22" s="32"/>
    </row>
    <row r="23" spans="1:11" ht="30" customHeight="1" x14ac:dyDescent="0.3">
      <c r="A23" s="46">
        <f ca="1">TODAY()-16</f>
        <v>44873</v>
      </c>
      <c r="B23" s="47" t="s">
        <v>63</v>
      </c>
      <c r="C23" s="47" t="s">
        <v>17</v>
      </c>
      <c r="D23" s="48">
        <v>50</v>
      </c>
      <c r="E23" s="32"/>
      <c r="F23" s="32"/>
      <c r="G23" s="49"/>
      <c r="H23" s="50"/>
      <c r="I23" s="32"/>
      <c r="J23" s="32"/>
      <c r="K23" s="32"/>
    </row>
    <row r="24" spans="1:11" ht="30" customHeight="1" x14ac:dyDescent="0.3">
      <c r="A24" s="40">
        <f ca="1">TODAY()-20</f>
        <v>44869</v>
      </c>
      <c r="B24" s="41" t="s">
        <v>63</v>
      </c>
      <c r="C24" s="41" t="s">
        <v>40</v>
      </c>
      <c r="D24" s="42">
        <v>50</v>
      </c>
      <c r="E24" s="32"/>
      <c r="F24" s="32"/>
      <c r="G24" s="49"/>
      <c r="H24" s="50"/>
      <c r="I24" s="32"/>
      <c r="J24" s="32"/>
      <c r="K24" s="32"/>
    </row>
    <row r="25" spans="1:11" ht="30" customHeight="1" x14ac:dyDescent="0.3">
      <c r="A25" s="46">
        <f ca="1">TODAY()-20</f>
        <v>44869</v>
      </c>
      <c r="B25" s="47" t="s">
        <v>63</v>
      </c>
      <c r="C25" s="47" t="s">
        <v>12</v>
      </c>
      <c r="D25" s="48">
        <v>50</v>
      </c>
      <c r="E25" s="32"/>
      <c r="F25" s="32"/>
      <c r="G25" s="49"/>
      <c r="H25" s="50"/>
      <c r="I25" s="32"/>
      <c r="J25" s="32"/>
      <c r="K25" s="32"/>
    </row>
    <row r="26" spans="1:11" ht="30" customHeight="1" x14ac:dyDescent="0.3">
      <c r="A26" s="40">
        <f ca="1">TODAY()-25</f>
        <v>44864</v>
      </c>
      <c r="B26" s="41" t="s">
        <v>65</v>
      </c>
      <c r="C26" s="41" t="s">
        <v>8</v>
      </c>
      <c r="D26" s="42">
        <v>300</v>
      </c>
      <c r="E26" s="32"/>
      <c r="F26" s="32"/>
      <c r="G26" s="49"/>
      <c r="H26" s="50"/>
      <c r="I26" s="32"/>
      <c r="J26" s="32"/>
      <c r="K26" s="32"/>
    </row>
    <row r="27" spans="1:11" ht="30" customHeight="1" x14ac:dyDescent="0.3">
      <c r="A27" s="46">
        <f ca="1">TODAY()-25</f>
        <v>44864</v>
      </c>
      <c r="B27" s="47" t="s">
        <v>65</v>
      </c>
      <c r="C27" s="47" t="s">
        <v>9</v>
      </c>
      <c r="D27" s="48">
        <v>350</v>
      </c>
      <c r="E27" s="32"/>
      <c r="F27" s="32"/>
      <c r="G27" s="49"/>
      <c r="H27" s="50"/>
      <c r="I27" s="32"/>
      <c r="J27" s="32"/>
      <c r="K27" s="32"/>
    </row>
    <row r="28" spans="1:11" ht="30" customHeight="1" x14ac:dyDescent="0.3">
      <c r="A28" s="40">
        <f ca="1">TODAY()-25</f>
        <v>44864</v>
      </c>
      <c r="B28" s="41" t="s">
        <v>65</v>
      </c>
      <c r="C28" s="41" t="s">
        <v>10</v>
      </c>
      <c r="D28" s="42">
        <v>50</v>
      </c>
      <c r="E28" s="32"/>
      <c r="F28" s="32"/>
      <c r="G28" s="49"/>
      <c r="H28" s="50"/>
      <c r="I28" s="32"/>
      <c r="J28" s="32"/>
      <c r="K28" s="32"/>
    </row>
    <row r="29" spans="1:11" ht="30" customHeight="1" x14ac:dyDescent="0.3">
      <c r="A29" s="46">
        <f ca="1">TODAY()-30</f>
        <v>44859</v>
      </c>
      <c r="B29" s="47" t="s">
        <v>65</v>
      </c>
      <c r="C29" s="47" t="s">
        <v>26</v>
      </c>
      <c r="D29" s="48">
        <v>50</v>
      </c>
      <c r="E29" s="32"/>
      <c r="F29" s="32"/>
      <c r="G29" s="49"/>
      <c r="H29" s="50"/>
      <c r="I29" s="32"/>
      <c r="J29" s="32"/>
      <c r="K29" s="32"/>
    </row>
    <row r="30" spans="1:11" ht="30" customHeight="1" x14ac:dyDescent="0.3">
      <c r="A30" s="40">
        <f ca="1">TODAY()-31</f>
        <v>44858</v>
      </c>
      <c r="B30" s="41" t="s">
        <v>65</v>
      </c>
      <c r="C30" s="41" t="s">
        <v>26</v>
      </c>
      <c r="D30" s="42">
        <v>25</v>
      </c>
      <c r="E30" s="32"/>
      <c r="F30" s="32"/>
      <c r="G30" s="49"/>
      <c r="H30" s="50"/>
      <c r="I30" s="32"/>
      <c r="J30" s="32"/>
      <c r="K30" s="32"/>
    </row>
    <row r="31" spans="1:11" ht="30" customHeight="1" x14ac:dyDescent="0.3">
      <c r="A31" s="46">
        <f ca="1">TODAY()-42</f>
        <v>44847</v>
      </c>
      <c r="B31" s="47" t="s">
        <v>65</v>
      </c>
      <c r="C31" s="47" t="s">
        <v>9</v>
      </c>
      <c r="D31" s="48">
        <v>150</v>
      </c>
      <c r="E31" s="32"/>
      <c r="F31" s="32"/>
      <c r="G31" s="49"/>
      <c r="H31" s="50"/>
      <c r="I31" s="32"/>
      <c r="J31" s="32"/>
      <c r="K31" s="32"/>
    </row>
    <row r="32" spans="1:11" ht="30" customHeight="1" x14ac:dyDescent="0.3">
      <c r="A32" s="40">
        <f ca="1">TODAY()-45</f>
        <v>44844</v>
      </c>
      <c r="B32" s="41" t="s">
        <v>57</v>
      </c>
      <c r="C32" s="41" t="s">
        <v>0</v>
      </c>
      <c r="D32" s="42">
        <v>5000</v>
      </c>
      <c r="E32" s="32"/>
      <c r="F32" s="32"/>
      <c r="G32" s="49"/>
      <c r="H32" s="50"/>
      <c r="I32" s="32"/>
      <c r="J32" s="32"/>
      <c r="K32" s="32"/>
    </row>
    <row r="33" spans="1:11" ht="30" customHeight="1" x14ac:dyDescent="0.3">
      <c r="A33" s="46">
        <f ca="1">TODAY()-50</f>
        <v>44839</v>
      </c>
      <c r="B33" s="47" t="s">
        <v>57</v>
      </c>
      <c r="C33" s="47" t="s">
        <v>1</v>
      </c>
      <c r="D33" s="48">
        <v>200</v>
      </c>
      <c r="E33" s="32"/>
      <c r="F33" s="32"/>
      <c r="G33" s="49"/>
      <c r="H33" s="50"/>
      <c r="I33" s="32"/>
      <c r="J33" s="32"/>
      <c r="K33" s="32"/>
    </row>
    <row r="34" spans="1:11" ht="30" customHeight="1" x14ac:dyDescent="0.3">
      <c r="A34" s="40">
        <f ca="1">TODAY()-65</f>
        <v>44824</v>
      </c>
      <c r="B34" s="41" t="s">
        <v>57</v>
      </c>
      <c r="C34" s="41" t="s">
        <v>4</v>
      </c>
      <c r="D34" s="42">
        <v>100</v>
      </c>
      <c r="E34" s="32"/>
      <c r="F34" s="32"/>
      <c r="G34" s="49"/>
      <c r="H34" s="50"/>
      <c r="I34" s="32"/>
      <c r="J34" s="32"/>
      <c r="K34" s="32"/>
    </row>
    <row r="35" spans="1:11" ht="30" customHeight="1" x14ac:dyDescent="0.3">
      <c r="A35" s="46">
        <f ca="1">TODAY()-70</f>
        <v>44819</v>
      </c>
      <c r="B35" s="47" t="s">
        <v>57</v>
      </c>
      <c r="C35" s="47" t="s">
        <v>3</v>
      </c>
      <c r="D35" s="48">
        <v>50</v>
      </c>
      <c r="E35" s="32"/>
      <c r="F35" s="32"/>
      <c r="G35" s="49"/>
      <c r="H35" s="50"/>
      <c r="I35" s="32"/>
      <c r="J35" s="32"/>
      <c r="K35" s="32"/>
    </row>
    <row r="36" spans="1:11" ht="30" customHeight="1" x14ac:dyDescent="0.3">
      <c r="A36" s="21">
        <f ca="1">TODAY()-75</f>
        <v>44814</v>
      </c>
      <c r="B36" s="22" t="s">
        <v>57</v>
      </c>
      <c r="C36" s="22" t="s">
        <v>0</v>
      </c>
      <c r="D36" s="23">
        <v>1000</v>
      </c>
    </row>
    <row r="37" spans="1:11" ht="30" customHeight="1" x14ac:dyDescent="0.3">
      <c r="A37" s="24">
        <f ca="1">TODAY()-78</f>
        <v>44811</v>
      </c>
      <c r="B37" s="25" t="s">
        <v>58</v>
      </c>
      <c r="C37" s="25" t="s">
        <v>14</v>
      </c>
      <c r="D37" s="26">
        <v>75</v>
      </c>
    </row>
  </sheetData>
  <mergeCells count="3">
    <mergeCell ref="A1:H1"/>
    <mergeCell ref="A3:D3"/>
    <mergeCell ref="F3:H3"/>
  </mergeCells>
  <dataValidations count="2">
    <dataValidation type="list" errorStyle="warning" allowBlank="1" showInputMessage="1" showErrorMessage="1" error="Select Description from the list. Select CANCEL, press ALT+DOWN ARROW for options, then DOWN ARROW and ENTER to make selection" sqref="C5:C37" xr:uid="{00000000-0002-0000-0100-000000000000}">
      <formula1>LookUpList</formula1>
    </dataValidation>
    <dataValidation type="list" errorStyle="warning" allowBlank="1" showInputMessage="1" showErrorMessage="1" error="Select Category from the list. Select CANCEL, press ALT+DOWN ARROW for options, then DOWN ARROW and ENTER to make selection" sqref="B5:B37" xr:uid="{00000000-0002-0000-0100-000001000000}">
      <formula1>Category</formula1>
    </dataValidation>
  </dataValidations>
  <printOptions horizontalCentered="1"/>
  <pageMargins left="0.25" right="0.25" top="0.75" bottom="0.75" header="0.3" footer="0.3"/>
  <pageSetup scale="59" fitToHeight="0" orientation="portrait" r:id="rId1"/>
  <headerFooter differentFirst="1">
    <oddFooter>Page &amp;P of &amp;N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  <pageSetUpPr autoPageBreaks="0" fitToPage="1"/>
  </sheetPr>
  <dimension ref="A1:L16"/>
  <sheetViews>
    <sheetView showGridLines="0" workbookViewId="0">
      <selection activeCell="D11" sqref="D11"/>
    </sheetView>
  </sheetViews>
  <sheetFormatPr defaultColWidth="14" defaultRowHeight="30" customHeight="1" x14ac:dyDescent="0.3"/>
  <cols>
    <col min="1" max="1" width="19.88671875" style="8" customWidth="1"/>
    <col min="2" max="5" width="17.109375" style="8" customWidth="1"/>
    <col min="6" max="6" width="21.6640625" style="8" customWidth="1"/>
    <col min="7" max="11" width="17.109375" style="8" customWidth="1"/>
    <col min="12" max="12" width="19.88671875" style="8" customWidth="1"/>
    <col min="13" max="13" width="2.77734375" style="8" customWidth="1"/>
    <col min="14" max="16384" width="14" style="8"/>
  </cols>
  <sheetData>
    <row r="1" spans="1:12" ht="48.75" customHeight="1" x14ac:dyDescent="0.3">
      <c r="A1" s="53" t="s">
        <v>77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48.7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2" s="11" customFormat="1" ht="30" customHeight="1" x14ac:dyDescent="0.3">
      <c r="A3" s="13" t="s">
        <v>57</v>
      </c>
      <c r="B3" s="14" t="s">
        <v>58</v>
      </c>
      <c r="C3" s="13" t="s">
        <v>17</v>
      </c>
      <c r="D3" s="14" t="s">
        <v>59</v>
      </c>
      <c r="E3" s="13" t="s">
        <v>60</v>
      </c>
      <c r="F3" s="14" t="s">
        <v>72</v>
      </c>
      <c r="G3" s="13" t="s">
        <v>11</v>
      </c>
      <c r="H3" s="14" t="s">
        <v>12</v>
      </c>
      <c r="I3" s="13" t="s">
        <v>62</v>
      </c>
      <c r="J3" s="14" t="s">
        <v>63</v>
      </c>
      <c r="K3" s="13" t="s">
        <v>64</v>
      </c>
      <c r="L3" s="14" t="s">
        <v>65</v>
      </c>
    </row>
    <row r="4" spans="1:12" s="12" customFormat="1" ht="30" customHeight="1" x14ac:dyDescent="0.3">
      <c r="A4" s="15" t="s">
        <v>0</v>
      </c>
      <c r="B4" s="15" t="s">
        <v>14</v>
      </c>
      <c r="C4" s="15" t="s">
        <v>7</v>
      </c>
      <c r="D4" s="15" t="s">
        <v>22</v>
      </c>
      <c r="E4" s="15" t="s">
        <v>29</v>
      </c>
      <c r="F4" s="15" t="s">
        <v>15</v>
      </c>
      <c r="G4" s="15" t="s">
        <v>46</v>
      </c>
      <c r="H4" s="15" t="s">
        <v>12</v>
      </c>
      <c r="I4" s="15" t="s">
        <v>13</v>
      </c>
      <c r="J4" s="15" t="s">
        <v>17</v>
      </c>
      <c r="K4" s="15" t="s">
        <v>18</v>
      </c>
      <c r="L4" s="15" t="s">
        <v>73</v>
      </c>
    </row>
    <row r="5" spans="1:12" s="12" customFormat="1" ht="30" customHeight="1" x14ac:dyDescent="0.3">
      <c r="A5" s="16" t="s">
        <v>1</v>
      </c>
      <c r="B5" s="16" t="s">
        <v>35</v>
      </c>
      <c r="C5" s="16" t="s">
        <v>47</v>
      </c>
      <c r="D5" s="16" t="s">
        <v>23</v>
      </c>
      <c r="E5" s="16" t="s">
        <v>42</v>
      </c>
      <c r="F5" s="16" t="s">
        <v>16</v>
      </c>
      <c r="G5" s="16" t="s">
        <v>32</v>
      </c>
      <c r="H5" s="16" t="s">
        <v>76</v>
      </c>
      <c r="I5" s="16" t="s">
        <v>44</v>
      </c>
      <c r="J5" s="16" t="s">
        <v>28</v>
      </c>
      <c r="K5" s="16" t="s">
        <v>19</v>
      </c>
      <c r="L5" s="16" t="s">
        <v>74</v>
      </c>
    </row>
    <row r="6" spans="1:12" s="12" customFormat="1" ht="30" customHeight="1" x14ac:dyDescent="0.3">
      <c r="A6" s="16" t="s">
        <v>2</v>
      </c>
      <c r="B6" s="16" t="s">
        <v>36</v>
      </c>
      <c r="C6" s="16"/>
      <c r="D6" s="16" t="s">
        <v>24</v>
      </c>
      <c r="E6" s="16" t="s">
        <v>39</v>
      </c>
      <c r="F6" s="16" t="s">
        <v>30</v>
      </c>
      <c r="G6" s="16"/>
      <c r="H6" s="16"/>
      <c r="I6" s="16" t="s">
        <v>41</v>
      </c>
      <c r="J6" s="16" t="s">
        <v>11</v>
      </c>
      <c r="K6" s="16" t="s">
        <v>20</v>
      </c>
      <c r="L6" s="16" t="s">
        <v>75</v>
      </c>
    </row>
    <row r="7" spans="1:12" s="12" customFormat="1" ht="30" customHeight="1" x14ac:dyDescent="0.3">
      <c r="A7" s="16" t="s">
        <v>3</v>
      </c>
      <c r="B7" s="16" t="s">
        <v>37</v>
      </c>
      <c r="C7" s="16"/>
      <c r="D7" s="16" t="s">
        <v>33</v>
      </c>
      <c r="E7" s="16" t="s">
        <v>43</v>
      </c>
      <c r="F7" s="16" t="s">
        <v>31</v>
      </c>
      <c r="G7" s="16"/>
      <c r="H7" s="16"/>
      <c r="I7" s="16" t="s">
        <v>45</v>
      </c>
      <c r="J7" s="16" t="s">
        <v>40</v>
      </c>
      <c r="K7" s="16" t="s">
        <v>12</v>
      </c>
      <c r="L7" s="16" t="s">
        <v>27</v>
      </c>
    </row>
    <row r="8" spans="1:12" s="12" customFormat="1" ht="30" customHeight="1" x14ac:dyDescent="0.3">
      <c r="A8" s="16" t="s">
        <v>4</v>
      </c>
      <c r="B8" s="16" t="s">
        <v>34</v>
      </c>
      <c r="C8" s="16"/>
      <c r="D8" s="16"/>
      <c r="E8" s="16" t="s">
        <v>38</v>
      </c>
      <c r="F8" s="16" t="s">
        <v>21</v>
      </c>
      <c r="G8" s="16"/>
      <c r="H8" s="16"/>
      <c r="I8" s="16" t="s">
        <v>48</v>
      </c>
      <c r="J8" s="16" t="s">
        <v>12</v>
      </c>
      <c r="K8" s="16" t="s">
        <v>25</v>
      </c>
      <c r="L8" s="16" t="s">
        <v>26</v>
      </c>
    </row>
    <row r="9" spans="1:12" s="12" customFormat="1" ht="30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s="12" customFormat="1" ht="30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s="12" customFormat="1" ht="30" customHeigh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s="12" customFormat="1" ht="30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s="12" customFormat="1" ht="30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s="12" customFormat="1" ht="30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s="12" customFormat="1" ht="30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s="12" customFormat="1" ht="30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</sheetData>
  <mergeCells count="1">
    <mergeCell ref="A1:L1"/>
  </mergeCells>
  <printOptions horizontalCentered="1"/>
  <pageMargins left="0.25" right="0.25" top="0.75" bottom="0.75" header="0.3" footer="0.3"/>
  <pageSetup scale="5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/>
  </sheetPr>
  <dimension ref="B1:M13"/>
  <sheetViews>
    <sheetView showGridLines="0" workbookViewId="0">
      <selection activeCell="B2" sqref="B2"/>
    </sheetView>
  </sheetViews>
  <sheetFormatPr defaultColWidth="8.77734375" defaultRowHeight="30" customHeight="1" x14ac:dyDescent="0.3"/>
  <cols>
    <col min="1" max="1" width="3" customWidth="1"/>
    <col min="2" max="2" width="16" bestFit="1" customWidth="1"/>
    <col min="3" max="3" width="12.6640625" bestFit="1" customWidth="1"/>
    <col min="5" max="5" width="17.6640625" customWidth="1"/>
    <col min="6" max="6" width="14" customWidth="1"/>
  </cols>
  <sheetData>
    <row r="1" spans="2:13" s="1" customFormat="1" ht="39.950000000000003" customHeight="1" thickTop="1" thickBot="1" x14ac:dyDescent="0.35">
      <c r="B1" s="5" t="s">
        <v>49</v>
      </c>
      <c r="C1" s="5"/>
      <c r="D1" s="5"/>
      <c r="E1" s="5"/>
      <c r="F1" s="5"/>
      <c r="G1" s="5"/>
      <c r="H1" s="5"/>
      <c r="I1" s="5"/>
      <c r="J1" s="5"/>
      <c r="K1" s="5"/>
      <c r="L1" s="5"/>
      <c r="M1" s="4" t="s">
        <v>69</v>
      </c>
    </row>
    <row r="2" spans="2:13" s="1" customFormat="1" ht="39.950000000000003" customHeight="1" thickTop="1" x14ac:dyDescent="0.3">
      <c r="B2" s="6" t="s">
        <v>70</v>
      </c>
      <c r="C2"/>
      <c r="D2"/>
      <c r="E2"/>
      <c r="F2"/>
      <c r="G2"/>
      <c r="H2"/>
      <c r="I2"/>
      <c r="J2"/>
      <c r="K2"/>
      <c r="L2"/>
      <c r="M2"/>
    </row>
    <row r="3" spans="2:13" ht="30" customHeight="1" x14ac:dyDescent="0.3">
      <c r="B3" s="2" t="s">
        <v>66</v>
      </c>
      <c r="C3" t="s">
        <v>68</v>
      </c>
    </row>
    <row r="4" spans="2:13" ht="30" customHeight="1" x14ac:dyDescent="0.3">
      <c r="B4" s="3" t="s">
        <v>60</v>
      </c>
      <c r="C4" s="7">
        <v>150</v>
      </c>
    </row>
    <row r="5" spans="2:13" ht="30" customHeight="1" x14ac:dyDescent="0.3">
      <c r="B5" s="3" t="s">
        <v>58</v>
      </c>
      <c r="C5" s="7">
        <v>112</v>
      </c>
    </row>
    <row r="6" spans="2:13" ht="30" customHeight="1" x14ac:dyDescent="0.3">
      <c r="B6" s="3" t="s">
        <v>17</v>
      </c>
      <c r="C6" s="7">
        <v>425</v>
      </c>
    </row>
    <row r="7" spans="2:13" ht="30" customHeight="1" x14ac:dyDescent="0.3">
      <c r="B7" s="3" t="s">
        <v>57</v>
      </c>
      <c r="C7" s="7">
        <v>7880</v>
      </c>
    </row>
    <row r="8" spans="2:13" ht="30" customHeight="1" x14ac:dyDescent="0.3">
      <c r="B8" s="3" t="s">
        <v>61</v>
      </c>
      <c r="C8" s="7">
        <v>500</v>
      </c>
    </row>
    <row r="9" spans="2:13" ht="30" customHeight="1" x14ac:dyDescent="0.3">
      <c r="B9" s="3" t="s">
        <v>11</v>
      </c>
      <c r="C9" s="7">
        <v>500</v>
      </c>
    </row>
    <row r="10" spans="2:13" ht="30" customHeight="1" x14ac:dyDescent="0.3">
      <c r="B10" s="3" t="s">
        <v>62</v>
      </c>
      <c r="C10" s="7">
        <v>100</v>
      </c>
    </row>
    <row r="11" spans="2:13" ht="30" customHeight="1" x14ac:dyDescent="0.3">
      <c r="B11" s="3" t="s">
        <v>63</v>
      </c>
      <c r="C11" s="7">
        <v>150</v>
      </c>
    </row>
    <row r="12" spans="2:13" ht="30" customHeight="1" x14ac:dyDescent="0.3">
      <c r="B12" s="3" t="s">
        <v>65</v>
      </c>
      <c r="C12" s="7">
        <v>925</v>
      </c>
    </row>
    <row r="13" spans="2:13" ht="30" customHeight="1" x14ac:dyDescent="0.3">
      <c r="B13" s="3" t="s">
        <v>67</v>
      </c>
      <c r="C13" s="7">
        <v>10742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C5AFBB-3F0E-42C5-BB84-1BA465E92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0FEF7-A676-468F-B036-4D7074BE43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D626326F-7201-46FE-B2E2-CBF5425D3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TM03428919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Expenditures &amp; income</vt:lpstr>
      <vt:lpstr>Data lists</vt:lpstr>
      <vt:lpstr>Category PivotTable</vt:lpstr>
      <vt:lpstr>Category</vt:lpstr>
      <vt:lpstr>'Data lists'!Print_Titles</vt:lpstr>
      <vt:lpstr>'Expenditures &amp;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2022-11-10T06:12:14Z</dcterms:created>
  <dcterms:modified xsi:type="dcterms:W3CDTF">2022-11-24T03:19:01Z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2022-11-21T06:39:47Z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4f1f3f2f-06fd-418c-8adc-98cf22bc9efb</vt:lpwstr>
  </property>
  <property fmtid="{D5CDD505-2E9C-101B-9397-08002B2CF9AE}" pid="9" name="MSIP_Label_defa4170-0d19-0005-0004-bc88714345d2_ContentBits">
    <vt:lpwstr>0</vt:lpwstr>
  </property>
</Properties>
</file>