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285" activeTab="0"/>
  </bookViews>
  <sheets>
    <sheet name="Full Routine" sheetId="1" r:id="rId1"/>
    <sheet name="Fit Test" sheetId="2" r:id="rId2"/>
    <sheet name="Chest &amp; Back" sheetId="3" r:id="rId3"/>
    <sheet name="Plyometrics" sheetId="4" r:id="rId4"/>
    <sheet name="Shoulders &amp; Arms" sheetId="5" r:id="rId5"/>
    <sheet name="Yoga X" sheetId="6" r:id="rId6"/>
    <sheet name="Legs &amp; Back" sheetId="7" r:id="rId7"/>
    <sheet name="Kenpo X" sheetId="8" r:id="rId8"/>
    <sheet name="Core Synergistics" sheetId="9" r:id="rId9"/>
    <sheet name="Chest, Shoulders &amp; Triceps" sheetId="10" r:id="rId10"/>
    <sheet name="Back &amp; Biceps" sheetId="11" r:id="rId11"/>
    <sheet name="Cardio X" sheetId="12" r:id="rId12"/>
    <sheet name="X Stretch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Damon Abruzere</author>
  </authors>
  <commentList>
    <comment ref="E3" authorId="0">
      <text>
        <r>
          <rPr>
            <b/>
            <sz val="8"/>
            <rFont val="Tahoma"/>
            <family val="2"/>
          </rPr>
          <t xml:space="preserve">What Day is it? ;)  </t>
        </r>
        <r>
          <rPr>
            <sz val="8"/>
            <rFont val="Tahoma"/>
            <family val="2"/>
          </rPr>
          <t xml:space="preserve">
Keep pushin play!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What Day is it? ;)  
</t>
        </r>
        <r>
          <rPr>
            <sz val="8"/>
            <rFont val="Tahoma"/>
            <family val="2"/>
          </rPr>
          <t xml:space="preserve">
Keep pushin play!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What Day is it? ;)  
</t>
        </r>
        <r>
          <rPr>
            <sz val="8"/>
            <rFont val="Tahoma"/>
            <family val="2"/>
          </rPr>
          <t>Keep pushin play!</t>
        </r>
      </text>
    </comment>
    <comment ref="K3" authorId="0">
      <text>
        <r>
          <rPr>
            <b/>
            <sz val="8"/>
            <rFont val="Tahoma"/>
            <family val="0"/>
          </rPr>
          <t xml:space="preserve">What Day is it? ;)  
</t>
        </r>
        <r>
          <rPr>
            <sz val="8"/>
            <rFont val="Tahoma"/>
            <family val="2"/>
          </rPr>
          <t>Keep pushin play!</t>
        </r>
      </text>
    </comment>
    <comment ref="M3" authorId="0">
      <text>
        <r>
          <rPr>
            <b/>
            <sz val="8"/>
            <rFont val="Tahoma"/>
            <family val="0"/>
          </rPr>
          <t>What Day is it? ;)  
Keep pushin play!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What Day is it? ;)  
</t>
        </r>
        <r>
          <rPr>
            <sz val="8"/>
            <rFont val="Tahoma"/>
            <family val="2"/>
          </rPr>
          <t xml:space="preserve">
Keep pushin play!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What Day is it? ;)  
</t>
        </r>
        <r>
          <rPr>
            <sz val="8"/>
            <rFont val="Tahoma"/>
            <family val="2"/>
          </rPr>
          <t>Keep pushin play!</t>
        </r>
      </text>
    </comment>
  </commentList>
</comments>
</file>

<file path=xl/comments2.xml><?xml version="1.0" encoding="utf-8"?>
<comments xmlns="http://schemas.openxmlformats.org/spreadsheetml/2006/main">
  <authors>
    <author>Damon Abruzere</author>
  </authors>
  <commentList>
    <comment ref="B28" authorId="0">
      <text>
        <r>
          <rPr>
            <b/>
            <sz val="8"/>
            <rFont val="Tahoma"/>
            <family val="0"/>
          </rPr>
          <t>Type your body weight here to calculate Nutrition Level</t>
        </r>
      </text>
    </comment>
  </commentList>
</comments>
</file>

<file path=xl/sharedStrings.xml><?xml version="1.0" encoding="utf-8"?>
<sst xmlns="http://schemas.openxmlformats.org/spreadsheetml/2006/main" count="464" uniqueCount="228">
  <si>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</si>
  <si>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</si>
  <si>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</si>
  <si>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</si>
  <si>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</si>
  <si>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</si>
  <si>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</si>
  <si>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</si>
  <si>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</si>
  <si>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</si>
  <si>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</si>
  <si>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</si>
  <si>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</si>
  <si>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Phase I</t>
  </si>
  <si>
    <t>Phase II</t>
  </si>
  <si>
    <t>Phase III</t>
  </si>
  <si>
    <t>Main</t>
  </si>
  <si>
    <t>Recovery</t>
  </si>
  <si>
    <t>The Final Stretch</t>
  </si>
  <si>
    <t>Day 60:</t>
  </si>
  <si>
    <t>Day 30:</t>
  </si>
  <si>
    <t>Day 90:</t>
  </si>
  <si>
    <t>Day 01:</t>
  </si>
  <si>
    <t>Step</t>
  </si>
  <si>
    <t>Exercise</t>
  </si>
  <si>
    <t>Standard Push-ups</t>
  </si>
  <si>
    <t>Wide Front Pull-ups</t>
  </si>
  <si>
    <t>Military Push-ups</t>
  </si>
  <si>
    <t>Reverse Grip Chin-ups</t>
  </si>
  <si>
    <t>Wide Fly Push-ups</t>
  </si>
  <si>
    <t>Closed Grip Overhand Pull-ups</t>
  </si>
  <si>
    <t>Decline Push-ups</t>
  </si>
  <si>
    <t>Heavy Pants</t>
  </si>
  <si>
    <t>Diamond Push-ups</t>
  </si>
  <si>
    <t>Lawnmowers</t>
  </si>
  <si>
    <t>Dive-bomber Push-ups</t>
  </si>
  <si>
    <t>Back Flys</t>
  </si>
  <si>
    <t>Reps</t>
  </si>
  <si>
    <t>Weight</t>
  </si>
  <si>
    <t>Power 90X - Chest &amp; Back Workout</t>
  </si>
  <si>
    <t>Ab Ripper X</t>
  </si>
  <si>
    <t>Power 90X - Shoulders &amp; Arms Workout</t>
  </si>
  <si>
    <t>BONUS ROUND</t>
  </si>
  <si>
    <t>Alternating Shoulder Presses</t>
  </si>
  <si>
    <t>In &amp; Out Bicep Curls</t>
  </si>
  <si>
    <t>Two-arm Tricep Kickbacks</t>
  </si>
  <si>
    <t>Deep Swimmer's Presses</t>
  </si>
  <si>
    <t>Chair Dips</t>
  </si>
  <si>
    <t>Upright Rows</t>
  </si>
  <si>
    <t>Static Arm Curls</t>
  </si>
  <si>
    <t>Flip-grip Twist Tricep Kickbacks</t>
  </si>
  <si>
    <t>Two-angle Shoulder Flys</t>
  </si>
  <si>
    <t>Crouching Cohen Curls</t>
  </si>
  <si>
    <t>Lying-down Tricep Extensions</t>
  </si>
  <si>
    <t>In &amp; Out Straight-arm Shoulder Flys</t>
  </si>
  <si>
    <t>Congdon Curls</t>
  </si>
  <si>
    <t>Side Tri-rises</t>
  </si>
  <si>
    <t>Power 90X - Legs &amp; Back Workout</t>
  </si>
  <si>
    <t>Switch Grip Pull-ups</t>
  </si>
  <si>
    <t>Power 90X - Chest, Shoulders &amp; Triceps Workout</t>
  </si>
  <si>
    <t>Slow motion 3-in-1 Push-ups</t>
  </si>
  <si>
    <t>In &amp; Out Shoulder Flys</t>
  </si>
  <si>
    <t>Plange Push-ups</t>
  </si>
  <si>
    <t>Pike Presses</t>
  </si>
  <si>
    <t>Floor Flys</t>
  </si>
  <si>
    <t>Scarecrows</t>
  </si>
  <si>
    <t>Overhead Tricep Extensions</t>
  </si>
  <si>
    <t>Two-twitch Speed Push-ups</t>
  </si>
  <si>
    <t>Y-Presses</t>
  </si>
  <si>
    <t>Lying Tricep Extensions</t>
  </si>
  <si>
    <t>Side-to-side Push-ups</t>
  </si>
  <si>
    <t>Pour Flys</t>
  </si>
  <si>
    <t>Side-leaning Tricep Extensions</t>
  </si>
  <si>
    <t>One-arm Push-ups</t>
  </si>
  <si>
    <t>Weighted Circles</t>
  </si>
  <si>
    <t>Throw the Bomb</t>
  </si>
  <si>
    <t>Clap or Plyo Push-ups</t>
  </si>
  <si>
    <t>Slo-mo Throws</t>
  </si>
  <si>
    <t>Front-to-back Tricep Extensions</t>
  </si>
  <si>
    <t>One-arm Balance Push-ups</t>
  </si>
  <si>
    <t>Fly row Presses</t>
  </si>
  <si>
    <t>Dumbell Cross-body Blows</t>
  </si>
  <si>
    <t>Power 90X - Back &amp; Biceps Workout</t>
  </si>
  <si>
    <t>Twenty ones</t>
  </si>
  <si>
    <t>One-arm Cross-body Curls</t>
  </si>
  <si>
    <t>Elbows-out Lawnmowers</t>
  </si>
  <si>
    <t>Standing Bicep Curls</t>
  </si>
  <si>
    <t>One-arm Concentration Curls</t>
  </si>
  <si>
    <t>Corn Cob Pull-ups</t>
  </si>
  <si>
    <t>Reverse Grip Bent-over Rows</t>
  </si>
  <si>
    <t>Open Arm Curls</t>
  </si>
  <si>
    <t>Towel Pull-ups</t>
  </si>
  <si>
    <t>Congdon Locomotives</t>
  </si>
  <si>
    <t>One Arm Corkscrew Curls</t>
  </si>
  <si>
    <t>Chin-ups</t>
  </si>
  <si>
    <t>Seated Bent-over Back Flys</t>
  </si>
  <si>
    <t>Curl-up/Hammer Downs</t>
  </si>
  <si>
    <t>Hammer Curls</t>
  </si>
  <si>
    <t>Max Rep Pull-ups</t>
  </si>
  <si>
    <t>Superman</t>
  </si>
  <si>
    <t>In-Out Hammer Curls</t>
  </si>
  <si>
    <t>Strip Set Curls</t>
  </si>
  <si>
    <t>&lt;&lt;&lt; Enter Start Date Here!</t>
  </si>
  <si>
    <t>Power 90X - X Stretch Workout</t>
  </si>
  <si>
    <t>Power 90X - Cardio X Workout</t>
  </si>
  <si>
    <t>Power 90X - Core Synergistics Workout</t>
  </si>
  <si>
    <t>Power 90X - Kenpo X Workout</t>
  </si>
  <si>
    <t>Power 90X - Yoga X Workout</t>
  </si>
  <si>
    <t>Power 90X - Plyometrics Workout</t>
  </si>
  <si>
    <t>Power 90X - Classic Routine Workout</t>
  </si>
  <si>
    <t>Prior to Day 01</t>
  </si>
  <si>
    <t>After Day 90</t>
  </si>
  <si>
    <t>Body Fat %</t>
  </si>
  <si>
    <t>MEASUREMENTS</t>
  </si>
  <si>
    <t>Chest</t>
  </si>
  <si>
    <t>Waist</t>
  </si>
  <si>
    <t>Hips</t>
  </si>
  <si>
    <t>Right Thigh</t>
  </si>
  <si>
    <t>Left Thigh</t>
  </si>
  <si>
    <t>Right Arm</t>
  </si>
  <si>
    <t>Left Arm</t>
  </si>
  <si>
    <t>(wearing clothes? Y/N)</t>
  </si>
  <si>
    <t>(measured at midpoint)</t>
  </si>
  <si>
    <t>(flexed, measured at peak of bicep)</t>
  </si>
  <si>
    <t>LBS</t>
  </si>
  <si>
    <t>IN</t>
  </si>
  <si>
    <t>%</t>
  </si>
  <si>
    <t>&gt;&gt;&gt;&gt;&gt;&gt;&gt;</t>
  </si>
  <si>
    <t>Heart Rate</t>
  </si>
  <si>
    <t>Vertical Leap</t>
  </si>
  <si>
    <t>Push-Ups</t>
  </si>
  <si>
    <t>Pull-Ups</t>
  </si>
  <si>
    <t>Toe Touch</t>
  </si>
  <si>
    <t>Wall Squat</t>
  </si>
  <si>
    <t>Bicep Curls</t>
  </si>
  <si>
    <t>Abs: In &amp; Outs</t>
  </si>
  <si>
    <t>bps</t>
  </si>
  <si>
    <t>Min:Sec</t>
  </si>
  <si>
    <t># / Weight</t>
  </si>
  <si>
    <t>Nutrition Level</t>
  </si>
  <si>
    <t>Day 28</t>
  </si>
  <si>
    <t>Day 56</t>
  </si>
  <si>
    <t>Day 90</t>
  </si>
  <si>
    <t>(Prior to Day 1)</t>
  </si>
  <si>
    <t>Start</t>
  </si>
  <si>
    <t>(Phase I Complete)</t>
  </si>
  <si>
    <t>(Phase 3 Complete)</t>
  </si>
  <si>
    <t>(Phase 2 Complete)</t>
  </si>
  <si>
    <t>Notes</t>
  </si>
  <si>
    <t>Fitness Test</t>
  </si>
  <si>
    <t>Body Weight</t>
  </si>
  <si>
    <t>RMR</t>
  </si>
  <si>
    <t>Daily Activity Burn</t>
  </si>
  <si>
    <t>Energy Amount</t>
  </si>
  <si>
    <t>Your Energy Level</t>
  </si>
  <si>
    <t>1800-2399</t>
  </si>
  <si>
    <t>2400-2999</t>
  </si>
  <si>
    <t>3000+</t>
  </si>
  <si>
    <t>LEVEL I</t>
  </si>
  <si>
    <t>LEVEL II</t>
  </si>
  <si>
    <t>LEVEL III</t>
  </si>
  <si>
    <t>Power 90X - Fit Test &amp; Nutrition</t>
  </si>
  <si>
    <t xml:space="preserve">Your Nutrition Level = </t>
  </si>
  <si>
    <t>Completed &gt;&gt;&gt;&gt;&gt;&gt;&gt;&gt;&gt;</t>
  </si>
  <si>
    <t>(N) Weight</t>
  </si>
  <si>
    <t>Full Supination Concentration Curls</t>
  </si>
  <si>
    <t>[Click here to go back to the Main Calendar Page]</t>
  </si>
  <si>
    <t>Week 4 (Mon)</t>
  </si>
  <si>
    <t>Week 4(Sat)</t>
  </si>
  <si>
    <t>Week 8 (Mon)</t>
  </si>
  <si>
    <t>Week 8 (Sat)</t>
  </si>
  <si>
    <t>Week 13 (Mon)</t>
  </si>
  <si>
    <t>Week 13 (Sat)</t>
  </si>
  <si>
    <t>Week 4 (Thu)</t>
  </si>
  <si>
    <t>Week 8 (Thu)</t>
  </si>
  <si>
    <t>Week 13 (Thu)</t>
  </si>
  <si>
    <t>Week 4 (Tue)</t>
  </si>
  <si>
    <t>Week 4 (Fri)</t>
  </si>
  <si>
    <t>Week 8 (Tue)</t>
  </si>
  <si>
    <t>Week 8 (Fri)</t>
  </si>
  <si>
    <t>Week 13 (Tue)</t>
  </si>
  <si>
    <t>Week 13 (Fri)</t>
  </si>
  <si>
    <t xml:space="preserve">Instructions: </t>
  </si>
  <si>
    <t xml:space="preserve">Purpose: </t>
  </si>
  <si>
    <t>1)</t>
  </si>
  <si>
    <t>To begin using this sheet, follow these instructions</t>
  </si>
  <si>
    <t>2)</t>
  </si>
  <si>
    <t>3)</t>
  </si>
  <si>
    <t>&gt; The rest of the calendar will be automatically filled in for you.</t>
  </si>
  <si>
    <t>&gt; The number of the day that you are on also is reflected on the calendar</t>
  </si>
  <si>
    <t>On Day 1 of Week 1 in the calendar, click on the DATE</t>
  </si>
  <si>
    <t>&gt; Example: I started on 9-May, so I just click on the calendar date to take me to the first workout.</t>
  </si>
  <si>
    <t>&gt; You will be taken to the sheet with the "Chest &amp; Back" workout sheet.</t>
  </si>
  <si>
    <t>PUSH PLAY!!!  And begin recording your progress.</t>
  </si>
  <si>
    <t>&gt; If you want to make a note on a particular exercise, just add a comment to the cell.  (See Microsoft's Help feature if you don't know how.  It's easy.  Just right-click the cell and select "Insert Comment"</t>
  </si>
  <si>
    <t>4)</t>
  </si>
  <si>
    <t>Once you have completed your workout, place an X in the COMPLETED &gt;&gt;&gt;&gt;&gt;&gt;&gt;&gt; cell that coincides with your workout day.</t>
  </si>
  <si>
    <t>&gt; Placing an "X" in the COMPLETED &gt;&gt;&gt;&gt;&gt;&gt;&gt; row will automatically update your progess on the "Full Routine" Sheet</t>
  </si>
  <si>
    <t>5)</t>
  </si>
  <si>
    <t>Click the link at the bottom of the "Chest &amp; Back" workout to take you back to the "Full Routine" sheet.</t>
  </si>
  <si>
    <t>&gt; You'll notice now that Day "1" turns in to an X… you have officially X'd your workout for the day!</t>
  </si>
  <si>
    <t>6)</t>
  </si>
  <si>
    <t>Go get a Recovery Drink!!!  I love that stuff!!!  -  It's my Health Crack…  ;)</t>
  </si>
  <si>
    <t>7)</t>
  </si>
  <si>
    <t>Repeat the above steps each day until Day 91!!!  GOOD LUCK!</t>
  </si>
  <si>
    <t>&gt;  Please send me feedback on this spreadsheet.  Good or bad!  I will probably make some changes to it in the future, but WOWY is also good to use for everything else.</t>
  </si>
  <si>
    <t>Fitness Test:</t>
  </si>
  <si>
    <t>You may want to keep track of your fitness test results as well?  Just click on the link to take you to that sheet if you want.  It also has a calculation for the Nutrition Level.</t>
  </si>
  <si>
    <t>Link: Fit Test</t>
  </si>
  <si>
    <t>This sheet was designed to supplement or replace the paper worksheets used during the P90X program.  For right now, the only workout I have designed for use is the Classic Routine.  I should be able to get the other 2 done sometime soon?  You can still use this, but the calendar is not programmed with the other workout schedule.</t>
  </si>
  <si>
    <t>Balanced Lunges</t>
  </si>
  <si>
    <t>Super Skaters</t>
  </si>
  <si>
    <t>Groucho Walk</t>
  </si>
  <si>
    <t>Calf Raises</t>
  </si>
  <si>
    <t>Close Grip Overhead Pull-ups</t>
  </si>
  <si>
    <t>80-20 Seibers Speed Squat</t>
  </si>
  <si>
    <t>Calf Raise Squats</t>
  </si>
  <si>
    <t>Step Back Lunges</t>
  </si>
  <si>
    <t>Alternating Side Lunges</t>
  </si>
  <si>
    <t>Single Leg Wall Squat</t>
  </si>
  <si>
    <t>Dead Lift Squats</t>
  </si>
  <si>
    <t>Sneaky Lunge</t>
  </si>
  <si>
    <t>Three-way Lunge</t>
  </si>
  <si>
    <t>Chair Salutations</t>
  </si>
  <si>
    <t>Toe Row Iso Lunge</t>
  </si>
  <si>
    <t>&gt; The sheet will now customize the Day of the Week based on the start date.  This way, if you start on Saturday w/ Day 1, the sheet will show SATURDAY as the Day of the Week.</t>
  </si>
  <si>
    <t>Comments &gt;&gt;&gt;&gt;&gt;&gt;&gt;&gt;&gt;</t>
  </si>
  <si>
    <r>
      <t xml:space="preserve">Start by entering the date that you plan on starting your P90X workout: Next to </t>
    </r>
    <r>
      <rPr>
        <b/>
        <sz val="10"/>
        <rFont val="Arial"/>
        <family val="2"/>
      </rPr>
      <t>Day 01:</t>
    </r>
    <r>
      <rPr>
        <sz val="10"/>
        <rFont val="Arial"/>
        <family val="2"/>
      </rPr>
      <t xml:space="preserve"> above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</si>
</sst>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[$-409]dddd\,\ mmmm\ dd\,\ yyyy"/>
    <numFmt numFmtId="173" formatCode="[$-409]d\-mmm\-yyyy;@"/>
    <numFmt numFmtId="174" formatCode="[$-409]d\-mmm;@"/>
    <numFmt numFmtId="175" formatCode="00000"/>
    <numFmt numFmtId="176" formatCode="[$-409]h:mm:ss\ AM/PM"/>
    <numFmt numFmtId="177" formatCode="00"/>
    <numFmt numFmtId="178" formatCode="0.0%"/>
    <numFmt numFmtId="179" formatCode="[$-F800]dddd"/>
    <numFmt numFmtId="180" formatCode="[$-409]dddd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ahoma"/>
      <family val="2"/>
    </font>
    <font>
      <b/>
      <i/>
      <sz val="14"/>
      <color indexed="9"/>
      <name val="Tahoma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9"/>
      <color indexed="9"/>
      <name val="Tahoma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b/>
      <i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double"/>
    </border>
    <border>
      <left>
        <color indexed="63"/>
      </left>
      <right>
        <color indexed="63"/>
      </right>
      <top style="medium">
        <color indexed="9"/>
      </top>
      <bottom style="double"/>
    </border>
    <border>
      <left>
        <color indexed="63"/>
      </left>
      <right style="medium">
        <color indexed="9"/>
      </right>
      <top style="medium">
        <color indexed="9"/>
      </top>
      <bottom style="double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 style="thin"/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 applyProtection="1">
      <alignment/>
      <protection/>
    </xf>
    <xf numFmtId="173" fontId="12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173" fontId="2" fillId="0" borderId="0" xfId="0" applyNumberFormat="1" applyFont="1" applyFill="1" applyAlignment="1" applyProtection="1">
      <alignment horizontal="center"/>
      <protection locked="0"/>
    </xf>
    <xf numFmtId="173" fontId="2" fillId="0" borderId="0" xfId="0" applyNumberFormat="1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horizontal="center"/>
      <protection/>
    </xf>
    <xf numFmtId="0" fontId="36" fillId="0" borderId="0" xfId="0" applyFont="1" applyFill="1" applyAlignment="1" applyProtection="1">
      <alignment/>
      <protection locked="0"/>
    </xf>
    <xf numFmtId="0" fontId="36" fillId="0" borderId="15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8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174" fontId="12" fillId="0" borderId="11" xfId="53" applyNumberFormat="1" applyFont="1" applyFill="1" applyBorder="1" applyAlignment="1" applyProtection="1">
      <alignment horizontal="center"/>
      <protection locked="0"/>
    </xf>
    <xf numFmtId="0" fontId="12" fillId="0" borderId="11" xfId="53" applyNumberFormat="1" applyFont="1" applyFill="1" applyBorder="1" applyAlignment="1" applyProtection="1">
      <alignment horizontal="center"/>
      <protection/>
    </xf>
    <xf numFmtId="0" fontId="12" fillId="0" borderId="25" xfId="53" applyNumberFormat="1" applyFont="1" applyFill="1" applyBorder="1" applyAlignment="1" applyProtection="1">
      <alignment horizontal="center"/>
      <protection/>
    </xf>
    <xf numFmtId="174" fontId="12" fillId="0" borderId="0" xfId="53" applyNumberFormat="1" applyFont="1" applyFill="1" applyBorder="1" applyAlignment="1" applyProtection="1">
      <alignment horizontal="center"/>
      <protection locked="0"/>
    </xf>
    <xf numFmtId="0" fontId="12" fillId="0" borderId="0" xfId="53" applyNumberFormat="1" applyFont="1" applyFill="1" applyBorder="1" applyAlignment="1" applyProtection="1">
      <alignment horizontal="center"/>
      <protection/>
    </xf>
    <xf numFmtId="174" fontId="12" fillId="0" borderId="15" xfId="53" applyNumberFormat="1" applyFont="1" applyFill="1" applyBorder="1" applyAlignment="1" applyProtection="1">
      <alignment horizontal="center"/>
      <protection locked="0"/>
    </xf>
    <xf numFmtId="0" fontId="12" fillId="0" borderId="15" xfId="53" applyNumberFormat="1" applyFont="1" applyFill="1" applyBorder="1" applyAlignment="1" applyProtection="1">
      <alignment horizontal="center"/>
      <protection/>
    </xf>
    <xf numFmtId="0" fontId="12" fillId="0" borderId="26" xfId="53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 locked="0"/>
    </xf>
    <xf numFmtId="0" fontId="12" fillId="0" borderId="28" xfId="53" applyNumberFormat="1" applyFont="1" applyFill="1" applyBorder="1" applyAlignment="1" applyProtection="1">
      <alignment horizontal="center"/>
      <protection/>
    </xf>
    <xf numFmtId="0" fontId="12" fillId="0" borderId="19" xfId="53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74" fontId="12" fillId="0" borderId="29" xfId="53" applyNumberFormat="1" applyFont="1" applyFill="1" applyBorder="1" applyAlignment="1" applyProtection="1">
      <alignment horizontal="center"/>
      <protection locked="0"/>
    </xf>
    <xf numFmtId="0" fontId="12" fillId="0" borderId="21" xfId="53" applyNumberFormat="1" applyFont="1" applyFill="1" applyBorder="1" applyAlignment="1" applyProtection="1">
      <alignment horizontal="center"/>
      <protection/>
    </xf>
    <xf numFmtId="0" fontId="12" fillId="0" borderId="30" xfId="53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173" fontId="12" fillId="0" borderId="31" xfId="0" applyNumberFormat="1" applyFont="1" applyFill="1" applyBorder="1" applyAlignment="1" applyProtection="1">
      <alignment horizontal="center"/>
      <protection locked="0"/>
    </xf>
    <xf numFmtId="173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53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/>
    </xf>
    <xf numFmtId="0" fontId="2" fillId="0" borderId="33" xfId="0" applyFont="1" applyFill="1" applyBorder="1" applyAlignment="1" applyProtection="1">
      <alignment horizontal="right" vertical="top"/>
      <protection/>
    </xf>
    <xf numFmtId="0" fontId="0" fillId="0" borderId="34" xfId="0" applyFont="1" applyFill="1" applyBorder="1" applyAlignment="1" applyProtection="1">
      <alignment vertical="top" wrapText="1"/>
      <protection/>
    </xf>
    <xf numFmtId="0" fontId="0" fillId="0" borderId="35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2" fillId="0" borderId="36" xfId="0" applyFont="1" applyFill="1" applyBorder="1" applyAlignment="1" applyProtection="1">
      <alignment horizontal="right" vertical="top"/>
      <protection/>
    </xf>
    <xf numFmtId="0" fontId="0" fillId="0" borderId="37" xfId="0" applyFont="1" applyFill="1" applyBorder="1" applyAlignment="1" applyProtection="1">
      <alignment vertical="top" wrapText="1"/>
      <protection/>
    </xf>
    <xf numFmtId="0" fontId="0" fillId="0" borderId="38" xfId="0" applyFont="1" applyFill="1" applyBorder="1" applyAlignment="1" applyProtection="1">
      <alignment vertical="top" wrapText="1"/>
      <protection/>
    </xf>
    <xf numFmtId="0" fontId="0" fillId="0" borderId="39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40" xfId="0" applyFont="1" applyFill="1" applyBorder="1" applyAlignment="1" applyProtection="1">
      <alignment vertical="top" wrapText="1"/>
      <protection/>
    </xf>
    <xf numFmtId="0" fontId="0" fillId="0" borderId="41" xfId="0" applyFont="1" applyFill="1" applyBorder="1" applyAlignment="1" applyProtection="1">
      <alignment horizontal="right" vertical="top" wrapText="1"/>
      <protection/>
    </xf>
    <xf numFmtId="0" fontId="0" fillId="0" borderId="42" xfId="0" applyFont="1" applyFill="1" applyBorder="1" applyAlignment="1" applyProtection="1">
      <alignment vertical="top" wrapText="1"/>
      <protection/>
    </xf>
    <xf numFmtId="0" fontId="0" fillId="0" borderId="43" xfId="0" applyFont="1" applyFill="1" applyBorder="1" applyAlignment="1" applyProtection="1">
      <alignment vertical="top" wrapText="1"/>
      <protection/>
    </xf>
    <xf numFmtId="0" fontId="2" fillId="0" borderId="33" xfId="0" applyFont="1" applyFill="1" applyBorder="1" applyAlignment="1" applyProtection="1">
      <alignment horizontal="right" vertical="top" wrapText="1"/>
      <protection/>
    </xf>
    <xf numFmtId="0" fontId="36" fillId="0" borderId="15" xfId="0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2" fillId="0" borderId="50" xfId="0" applyFont="1" applyFill="1" applyBorder="1" applyAlignment="1" applyProtection="1">
      <alignment horizontal="center"/>
      <protection/>
    </xf>
    <xf numFmtId="0" fontId="2" fillId="0" borderId="51" xfId="0" applyFont="1" applyFill="1" applyBorder="1" applyAlignment="1" applyProtection="1">
      <alignment horizontal="right"/>
      <protection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53" xfId="0" applyFont="1" applyFill="1" applyBorder="1" applyAlignment="1" applyProtection="1">
      <alignment/>
      <protection/>
    </xf>
    <xf numFmtId="0" fontId="12" fillId="0" borderId="54" xfId="0" applyFont="1" applyFill="1" applyBorder="1" applyAlignment="1" applyProtection="1">
      <alignment horizontal="right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/>
      <protection/>
    </xf>
    <xf numFmtId="0" fontId="11" fillId="0" borderId="56" xfId="0" applyFont="1" applyFill="1" applyBorder="1" applyAlignment="1" applyProtection="1">
      <alignment/>
      <protection/>
    </xf>
    <xf numFmtId="0" fontId="2" fillId="0" borderId="57" xfId="0" applyFont="1" applyFill="1" applyBorder="1" applyAlignment="1" applyProtection="1">
      <alignment horizontal="right"/>
      <protection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/>
      <protection/>
    </xf>
    <xf numFmtId="0" fontId="2" fillId="0" borderId="60" xfId="0" applyFont="1" applyFill="1" applyBorder="1" applyAlignment="1" applyProtection="1">
      <alignment/>
      <protection/>
    </xf>
    <xf numFmtId="20" fontId="2" fillId="0" borderId="55" xfId="0" applyNumberFormat="1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right"/>
      <protection/>
    </xf>
    <xf numFmtId="0" fontId="2" fillId="0" borderId="62" xfId="0" applyFont="1" applyFill="1" applyBorder="1" applyAlignment="1" applyProtection="1">
      <alignment horizontal="center"/>
      <protection locked="0"/>
    </xf>
    <xf numFmtId="0" fontId="2" fillId="0" borderId="63" xfId="0" applyFont="1" applyFill="1" applyBorder="1" applyAlignment="1" applyProtection="1">
      <alignment horizontal="center"/>
      <protection locked="0"/>
    </xf>
    <xf numFmtId="0" fontId="2" fillId="0" borderId="63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/>
      <protection/>
    </xf>
    <xf numFmtId="0" fontId="12" fillId="0" borderId="65" xfId="0" applyFont="1" applyFill="1" applyBorder="1" applyAlignment="1" applyProtection="1">
      <alignment horizontal="right"/>
      <protection/>
    </xf>
    <xf numFmtId="0" fontId="12" fillId="0" borderId="66" xfId="0" applyFont="1" applyFill="1" applyBorder="1" applyAlignment="1" applyProtection="1">
      <alignment horizontal="center"/>
      <protection/>
    </xf>
    <xf numFmtId="0" fontId="12" fillId="0" borderId="66" xfId="0" applyFont="1" applyFill="1" applyBorder="1" applyAlignment="1" applyProtection="1">
      <alignment horizontal="center"/>
      <protection locked="0"/>
    </xf>
    <xf numFmtId="0" fontId="11" fillId="0" borderId="66" xfId="0" applyFont="1" applyFill="1" applyBorder="1" applyAlignment="1" applyProtection="1">
      <alignment/>
      <protection/>
    </xf>
    <xf numFmtId="0" fontId="11" fillId="0" borderId="67" xfId="0" applyFont="1" applyFill="1" applyBorder="1" applyAlignment="1" applyProtection="1">
      <alignment/>
      <protection/>
    </xf>
    <xf numFmtId="0" fontId="2" fillId="0" borderId="63" xfId="0" applyFont="1" applyFill="1" applyBorder="1" applyAlignment="1" applyProtection="1">
      <alignment horizontal="center"/>
      <protection/>
    </xf>
    <xf numFmtId="0" fontId="2" fillId="0" borderId="68" xfId="0" applyFont="1" applyFill="1" applyBorder="1" applyAlignment="1" applyProtection="1">
      <alignment/>
      <protection/>
    </xf>
    <xf numFmtId="0" fontId="2" fillId="0" borderId="69" xfId="0" applyFont="1" applyFill="1" applyBorder="1" applyAlignment="1" applyProtection="1">
      <alignment horizontal="center"/>
      <protection/>
    </xf>
    <xf numFmtId="0" fontId="2" fillId="0" borderId="69" xfId="0" applyFont="1" applyFill="1" applyBorder="1" applyAlignment="1" applyProtection="1">
      <alignment horizontal="left"/>
      <protection/>
    </xf>
    <xf numFmtId="0" fontId="2" fillId="0" borderId="70" xfId="0" applyFont="1" applyFill="1" applyBorder="1" applyAlignment="1" applyProtection="1">
      <alignment horizontal="left"/>
      <protection/>
    </xf>
    <xf numFmtId="0" fontId="2" fillId="0" borderId="51" xfId="0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53" xfId="0" applyFont="1" applyFill="1" applyBorder="1" applyAlignment="1" applyProtection="1">
      <alignment vertical="top"/>
      <protection locked="0"/>
    </xf>
    <xf numFmtId="0" fontId="0" fillId="0" borderId="71" xfId="0" applyFont="1" applyFill="1" applyBorder="1" applyAlignment="1" applyProtection="1">
      <alignment/>
      <protection/>
    </xf>
    <xf numFmtId="178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top"/>
      <protection locked="0"/>
    </xf>
    <xf numFmtId="0" fontId="0" fillId="0" borderId="72" xfId="0" applyFont="1" applyFill="1" applyBorder="1" applyAlignment="1" applyProtection="1">
      <alignment vertical="top"/>
      <protection locked="0"/>
    </xf>
    <xf numFmtId="0" fontId="0" fillId="0" borderId="51" xfId="0" applyFont="1" applyFill="1" applyBorder="1" applyAlignment="1" applyProtection="1">
      <alignment/>
      <protection/>
    </xf>
    <xf numFmtId="0" fontId="2" fillId="0" borderId="73" xfId="0" applyFont="1" applyFill="1" applyBorder="1" applyAlignment="1" applyProtection="1">
      <alignment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top"/>
      <protection locked="0"/>
    </xf>
    <xf numFmtId="0" fontId="0" fillId="0" borderId="74" xfId="0" applyFont="1" applyFill="1" applyBorder="1" applyAlignment="1" applyProtection="1">
      <alignment vertical="top"/>
      <protection locked="0"/>
    </xf>
    <xf numFmtId="0" fontId="0" fillId="0" borderId="61" xfId="0" applyFont="1" applyFill="1" applyBorder="1" applyAlignment="1" applyProtection="1">
      <alignment/>
      <protection/>
    </xf>
    <xf numFmtId="178" fontId="2" fillId="0" borderId="63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vertical="top"/>
      <protection locked="0"/>
    </xf>
    <xf numFmtId="0" fontId="0" fillId="0" borderId="64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75" xfId="0" applyFont="1" applyFill="1" applyBorder="1" applyAlignment="1" applyProtection="1">
      <alignment horizontal="center"/>
      <protection locked="0"/>
    </xf>
    <xf numFmtId="0" fontId="17" fillId="0" borderId="76" xfId="0" applyFont="1" applyFill="1" applyBorder="1" applyAlignment="1" applyProtection="1">
      <alignment horizontal="center"/>
      <protection locked="0"/>
    </xf>
    <xf numFmtId="0" fontId="15" fillId="0" borderId="76" xfId="0" applyFont="1" applyFill="1" applyBorder="1" applyAlignment="1" applyProtection="1">
      <alignment horizontal="center"/>
      <protection locked="0"/>
    </xf>
    <xf numFmtId="0" fontId="15" fillId="0" borderId="75" xfId="0" applyFont="1" applyFill="1" applyBorder="1" applyAlignment="1" applyProtection="1">
      <alignment horizontal="center"/>
      <protection locked="0"/>
    </xf>
    <xf numFmtId="0" fontId="17" fillId="0" borderId="77" xfId="0" applyFont="1" applyFill="1" applyBorder="1" applyAlignment="1" applyProtection="1">
      <alignment horizontal="center"/>
      <protection locked="0"/>
    </xf>
    <xf numFmtId="0" fontId="17" fillId="0" borderId="78" xfId="0" applyFont="1" applyFill="1" applyBorder="1" applyAlignment="1" applyProtection="1">
      <alignment horizontal="center"/>
      <protection locked="0"/>
    </xf>
    <xf numFmtId="0" fontId="15" fillId="0" borderId="78" xfId="0" applyFont="1" applyFill="1" applyBorder="1" applyAlignment="1" applyProtection="1">
      <alignment horizontal="center"/>
      <protection locked="0"/>
    </xf>
    <xf numFmtId="0" fontId="15" fillId="0" borderId="77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79" xfId="0" applyFont="1" applyFill="1" applyBorder="1" applyAlignment="1" applyProtection="1">
      <alignment horizontal="center"/>
      <protection locked="0"/>
    </xf>
    <xf numFmtId="0" fontId="15" fillId="0" borderId="79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7" fillId="0" borderId="80" xfId="0" applyFont="1" applyFill="1" applyBorder="1" applyAlignment="1" applyProtection="1">
      <alignment horizontal="center"/>
      <protection locked="0"/>
    </xf>
    <xf numFmtId="0" fontId="17" fillId="0" borderId="31" xfId="0" applyFont="1" applyFill="1" applyBorder="1" applyAlignment="1" applyProtection="1">
      <alignment horizontal="center"/>
      <protection locked="0"/>
    </xf>
    <xf numFmtId="0" fontId="17" fillId="0" borderId="32" xfId="0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0" fontId="15" fillId="0" borderId="80" xfId="0" applyFont="1" applyFill="1" applyBorder="1" applyAlignment="1" applyProtection="1">
      <alignment horizontal="center"/>
      <protection locked="0"/>
    </xf>
    <xf numFmtId="0" fontId="15" fillId="0" borderId="81" xfId="0" applyFont="1" applyFill="1" applyBorder="1" applyAlignment="1" applyProtection="1">
      <alignment horizontal="center"/>
      <protection locked="0"/>
    </xf>
    <xf numFmtId="0" fontId="17" fillId="0" borderId="82" xfId="0" applyFont="1" applyFill="1" applyBorder="1" applyAlignment="1" applyProtection="1">
      <alignment horizontal="center"/>
      <protection locked="0"/>
    </xf>
    <xf numFmtId="0" fontId="15" fillId="0" borderId="82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 applyAlignment="1" applyProtection="1">
      <alignment horizontal="center"/>
      <protection locked="0"/>
    </xf>
    <xf numFmtId="0" fontId="17" fillId="0" borderId="83" xfId="0" applyFont="1" applyFill="1" applyBorder="1" applyAlignment="1" applyProtection="1">
      <alignment horizontal="center" vertical="center"/>
      <protection locked="0"/>
    </xf>
    <xf numFmtId="0" fontId="15" fillId="0" borderId="83" xfId="0" applyFont="1" applyFill="1" applyBorder="1" applyAlignment="1" applyProtection="1">
      <alignment horizontal="center" vertical="center"/>
      <protection locked="0"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15" fillId="0" borderId="6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3" fillId="0" borderId="0" xfId="53" applyFont="1" applyFill="1" applyAlignment="1" applyProtection="1">
      <alignment horizontal="center"/>
      <protection locked="0"/>
    </xf>
    <xf numFmtId="0" fontId="5" fillId="0" borderId="76" xfId="0" applyFont="1" applyFill="1" applyBorder="1" applyAlignment="1" applyProtection="1">
      <alignment vertical="top" wrapText="1"/>
      <protection locked="0"/>
    </xf>
    <xf numFmtId="0" fontId="5" fillId="0" borderId="75" xfId="0" applyFont="1" applyFill="1" applyBorder="1" applyAlignment="1" applyProtection="1">
      <alignment vertical="top" wrapText="1"/>
      <protection locked="0"/>
    </xf>
    <xf numFmtId="0" fontId="5" fillId="0" borderId="84" xfId="0" applyFont="1" applyFill="1" applyBorder="1" applyAlignment="1" applyProtection="1">
      <alignment vertical="top" wrapText="1"/>
      <protection locked="0"/>
    </xf>
    <xf numFmtId="0" fontId="5" fillId="0" borderId="79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82" xfId="0" applyFont="1" applyFill="1" applyBorder="1" applyAlignment="1" applyProtection="1">
      <alignment vertical="top" wrapText="1"/>
      <protection locked="0"/>
    </xf>
    <xf numFmtId="0" fontId="5" fillId="0" borderId="78" xfId="0" applyFont="1" applyFill="1" applyBorder="1" applyAlignment="1" applyProtection="1">
      <alignment vertical="top" wrapText="1"/>
      <protection locked="0"/>
    </xf>
    <xf numFmtId="0" fontId="5" fillId="0" borderId="77" xfId="0" applyFont="1" applyFill="1" applyBorder="1" applyAlignment="1" applyProtection="1">
      <alignment vertical="top" wrapText="1"/>
      <protection locked="0"/>
    </xf>
    <xf numFmtId="0" fontId="5" fillId="0" borderId="85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7" fillId="0" borderId="86" xfId="0" applyFont="1" applyFill="1" applyBorder="1" applyAlignment="1">
      <alignment horizontal="center"/>
    </xf>
    <xf numFmtId="0" fontId="17" fillId="0" borderId="83" xfId="0" applyFont="1" applyFill="1" applyBorder="1" applyAlignment="1">
      <alignment/>
    </xf>
    <xf numFmtId="0" fontId="17" fillId="0" borderId="87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0" fontId="17" fillId="0" borderId="88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38" fillId="0" borderId="82" xfId="0" applyFont="1" applyFill="1" applyBorder="1" applyAlignment="1">
      <alignment/>
    </xf>
    <xf numFmtId="0" fontId="39" fillId="0" borderId="77" xfId="0" applyFont="1" applyFill="1" applyBorder="1" applyAlignment="1">
      <alignment/>
    </xf>
    <xf numFmtId="0" fontId="39" fillId="0" borderId="85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78" xfId="0" applyFont="1" applyFill="1" applyBorder="1" applyAlignment="1">
      <alignment/>
    </xf>
    <xf numFmtId="0" fontId="39" fillId="0" borderId="53" xfId="0" applyFont="1" applyFill="1" applyBorder="1" applyAlignment="1">
      <alignment/>
    </xf>
    <xf numFmtId="177" fontId="15" fillId="0" borderId="89" xfId="0" applyNumberFormat="1" applyFont="1" applyFill="1" applyBorder="1" applyAlignment="1">
      <alignment horizontal="center" vertical="center"/>
    </xf>
    <xf numFmtId="0" fontId="38" fillId="0" borderId="84" xfId="0" applyFont="1" applyFill="1" applyBorder="1" applyAlignment="1">
      <alignment horizontal="left" vertical="center"/>
    </xf>
    <xf numFmtId="0" fontId="17" fillId="0" borderId="75" xfId="0" applyFont="1" applyFill="1" applyBorder="1" applyAlignment="1" applyProtection="1">
      <alignment horizontal="center"/>
      <protection/>
    </xf>
    <xf numFmtId="0" fontId="17" fillId="0" borderId="84" xfId="0" applyFont="1" applyFill="1" applyBorder="1" applyAlignment="1" applyProtection="1">
      <alignment horizontal="center"/>
      <protection/>
    </xf>
    <xf numFmtId="0" fontId="15" fillId="0" borderId="84" xfId="0" applyFont="1" applyFill="1" applyBorder="1" applyAlignment="1" applyProtection="1">
      <alignment horizontal="center"/>
      <protection locked="0"/>
    </xf>
    <xf numFmtId="0" fontId="15" fillId="0" borderId="90" xfId="0" applyFont="1" applyFill="1" applyBorder="1" applyAlignment="1" applyProtection="1">
      <alignment horizontal="center"/>
      <protection locked="0"/>
    </xf>
    <xf numFmtId="177" fontId="15" fillId="0" borderId="91" xfId="0" applyNumberFormat="1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left" vertical="center"/>
    </xf>
    <xf numFmtId="0" fontId="17" fillId="0" borderId="77" xfId="0" applyFont="1" applyFill="1" applyBorder="1" applyAlignment="1" applyProtection="1">
      <alignment horizontal="center"/>
      <protection/>
    </xf>
    <xf numFmtId="0" fontId="17" fillId="0" borderId="85" xfId="0" applyFont="1" applyFill="1" applyBorder="1" applyAlignment="1" applyProtection="1">
      <alignment horizontal="center"/>
      <protection/>
    </xf>
    <xf numFmtId="0" fontId="15" fillId="0" borderId="85" xfId="0" applyFont="1" applyFill="1" applyBorder="1" applyAlignment="1" applyProtection="1">
      <alignment horizontal="center"/>
      <protection locked="0"/>
    </xf>
    <xf numFmtId="0" fontId="15" fillId="0" borderId="9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82" xfId="0" applyFont="1" applyFill="1" applyBorder="1" applyAlignment="1" applyProtection="1">
      <alignment horizontal="center"/>
      <protection/>
    </xf>
    <xf numFmtId="0" fontId="38" fillId="0" borderId="32" xfId="0" applyFont="1" applyFill="1" applyBorder="1" applyAlignment="1">
      <alignment horizontal="left" vertical="center"/>
    </xf>
    <xf numFmtId="0" fontId="17" fillId="0" borderId="80" xfId="0" applyFont="1" applyFill="1" applyBorder="1" applyAlignment="1" applyProtection="1">
      <alignment horizontal="center"/>
      <protection/>
    </xf>
    <xf numFmtId="0" fontId="17" fillId="0" borderId="32" xfId="0" applyFont="1" applyFill="1" applyBorder="1" applyAlignment="1" applyProtection="1">
      <alignment horizontal="center"/>
      <protection/>
    </xf>
    <xf numFmtId="0" fontId="38" fillId="0" borderId="82" xfId="0" applyFont="1" applyFill="1" applyBorder="1" applyAlignment="1">
      <alignment horizontal="left" vertical="center"/>
    </xf>
    <xf numFmtId="177" fontId="15" fillId="0" borderId="51" xfId="0" applyNumberFormat="1" applyFont="1" applyFill="1" applyBorder="1" applyAlignment="1">
      <alignment horizontal="center" vertical="center"/>
    </xf>
    <xf numFmtId="0" fontId="38" fillId="0" borderId="86" xfId="0" applyFont="1" applyFill="1" applyBorder="1" applyAlignment="1">
      <alignment horizontal="center"/>
    </xf>
    <xf numFmtId="0" fontId="38" fillId="0" borderId="83" xfId="0" applyFont="1" applyFill="1" applyBorder="1" applyAlignment="1">
      <alignment horizontal="left" vertical="center"/>
    </xf>
    <xf numFmtId="0" fontId="17" fillId="0" borderId="83" xfId="0" applyFont="1" applyFill="1" applyBorder="1" applyAlignment="1" applyProtection="1">
      <alignment/>
      <protection/>
    </xf>
    <xf numFmtId="0" fontId="15" fillId="0" borderId="83" xfId="0" applyFont="1" applyFill="1" applyBorder="1" applyAlignment="1" applyProtection="1">
      <alignment/>
      <protection locked="0"/>
    </xf>
    <xf numFmtId="0" fontId="15" fillId="0" borderId="88" xfId="0" applyFont="1" applyFill="1" applyBorder="1" applyAlignment="1" applyProtection="1">
      <alignment/>
      <protection locked="0"/>
    </xf>
    <xf numFmtId="0" fontId="38" fillId="0" borderId="61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left" vertical="center"/>
    </xf>
    <xf numFmtId="0" fontId="17" fillId="0" borderId="63" xfId="0" applyFont="1" applyFill="1" applyBorder="1" applyAlignment="1" applyProtection="1">
      <alignment/>
      <protection/>
    </xf>
    <xf numFmtId="0" fontId="15" fillId="0" borderId="63" xfId="0" applyFont="1" applyFill="1" applyBorder="1" applyAlignment="1" applyProtection="1">
      <alignment/>
      <protection locked="0"/>
    </xf>
    <xf numFmtId="0" fontId="15" fillId="0" borderId="64" xfId="0" applyFont="1" applyFill="1" applyBorder="1" applyAlignment="1" applyProtection="1">
      <alignment/>
      <protection locked="0"/>
    </xf>
    <xf numFmtId="0" fontId="38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93" xfId="0" applyFont="1" applyFill="1" applyBorder="1" applyAlignment="1" applyProtection="1">
      <alignment horizontal="center"/>
      <protection locked="0"/>
    </xf>
    <xf numFmtId="0" fontId="13" fillId="0" borderId="0" xfId="53" applyFont="1" applyFill="1" applyAlignment="1" applyProtection="1">
      <alignment horizontal="center"/>
      <protection locked="0"/>
    </xf>
    <xf numFmtId="0" fontId="36" fillId="0" borderId="76" xfId="0" applyFont="1" applyFill="1" applyBorder="1" applyAlignment="1" applyProtection="1">
      <alignment vertical="top" wrapText="1"/>
      <protection locked="0"/>
    </xf>
    <xf numFmtId="0" fontId="36" fillId="0" borderId="75" xfId="0" applyFont="1" applyFill="1" applyBorder="1" applyAlignment="1" applyProtection="1">
      <alignment vertical="top" wrapText="1"/>
      <protection locked="0"/>
    </xf>
    <xf numFmtId="0" fontId="36" fillId="0" borderId="84" xfId="0" applyFont="1" applyFill="1" applyBorder="1" applyAlignment="1" applyProtection="1">
      <alignment vertical="top" wrapText="1"/>
      <protection locked="0"/>
    </xf>
    <xf numFmtId="0" fontId="36" fillId="0" borderId="79" xfId="0" applyFont="1" applyFill="1" applyBorder="1" applyAlignment="1" applyProtection="1">
      <alignment vertical="top" wrapText="1"/>
      <protection locked="0"/>
    </xf>
    <xf numFmtId="0" fontId="36" fillId="0" borderId="0" xfId="0" applyFont="1" applyFill="1" applyBorder="1" applyAlignment="1" applyProtection="1">
      <alignment vertical="top" wrapText="1"/>
      <protection locked="0"/>
    </xf>
    <xf numFmtId="0" fontId="36" fillId="0" borderId="82" xfId="0" applyFont="1" applyFill="1" applyBorder="1" applyAlignment="1" applyProtection="1">
      <alignment vertical="top" wrapText="1"/>
      <protection locked="0"/>
    </xf>
    <xf numFmtId="0" fontId="36" fillId="0" borderId="78" xfId="0" applyFont="1" applyFill="1" applyBorder="1" applyAlignment="1" applyProtection="1">
      <alignment vertical="top" wrapText="1"/>
      <protection locked="0"/>
    </xf>
    <xf numFmtId="0" fontId="36" fillId="0" borderId="77" xfId="0" applyFont="1" applyFill="1" applyBorder="1" applyAlignment="1" applyProtection="1">
      <alignment vertical="top" wrapText="1"/>
      <protection locked="0"/>
    </xf>
    <xf numFmtId="0" fontId="36" fillId="0" borderId="85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9" fillId="0" borderId="82" xfId="0" applyFont="1" applyFill="1" applyBorder="1" applyAlignment="1">
      <alignment/>
    </xf>
    <xf numFmtId="0" fontId="39" fillId="0" borderId="79" xfId="0" applyFont="1" applyFill="1" applyBorder="1" applyAlignment="1">
      <alignment/>
    </xf>
    <xf numFmtId="177" fontId="15" fillId="0" borderId="94" xfId="0" applyNumberFormat="1" applyFont="1" applyFill="1" applyBorder="1" applyAlignment="1">
      <alignment horizontal="center" vertical="center"/>
    </xf>
    <xf numFmtId="0" fontId="17" fillId="0" borderId="84" xfId="0" applyFont="1" applyFill="1" applyBorder="1" applyAlignment="1" applyProtection="1">
      <alignment horizontal="center"/>
      <protection locked="0"/>
    </xf>
    <xf numFmtId="0" fontId="17" fillId="0" borderId="85" xfId="0" applyFont="1" applyFill="1" applyBorder="1" applyAlignment="1" applyProtection="1">
      <alignment horizontal="center"/>
      <protection locked="0"/>
    </xf>
    <xf numFmtId="0" fontId="38" fillId="0" borderId="86" xfId="0" applyFont="1" applyFill="1" applyBorder="1" applyAlignment="1">
      <alignment horizontal="center" vertical="center"/>
    </xf>
    <xf numFmtId="0" fontId="38" fillId="0" borderId="83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177" fontId="15" fillId="0" borderId="61" xfId="0" applyNumberFormat="1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left" vertical="center"/>
    </xf>
    <xf numFmtId="177" fontId="15" fillId="0" borderId="86" xfId="0" applyNumberFormat="1" applyFont="1" applyFill="1" applyBorder="1" applyAlignment="1">
      <alignment horizontal="center" vertical="center"/>
    </xf>
    <xf numFmtId="0" fontId="38" fillId="0" borderId="96" xfId="0" applyFont="1" applyFill="1" applyBorder="1" applyAlignment="1">
      <alignment horizontal="left" vertical="center"/>
    </xf>
    <xf numFmtId="0" fontId="15" fillId="0" borderId="64" xfId="0" applyFont="1" applyFill="1" applyBorder="1" applyAlignment="1" applyProtection="1">
      <alignment horizontal="center"/>
      <protection locked="0"/>
    </xf>
    <xf numFmtId="0" fontId="17" fillId="0" borderId="83" xfId="0" applyFont="1" applyFill="1" applyBorder="1" applyAlignment="1" applyProtection="1">
      <alignment/>
      <protection locked="0"/>
    </xf>
    <xf numFmtId="0" fontId="17" fillId="0" borderId="63" xfId="0" applyFont="1" applyFill="1" applyBorder="1" applyAlignment="1" applyProtection="1">
      <alignment/>
      <protection locked="0"/>
    </xf>
    <xf numFmtId="0" fontId="15" fillId="0" borderId="87" xfId="0" applyFont="1" applyFill="1" applyBorder="1" applyAlignment="1">
      <alignment horizontal="center"/>
    </xf>
    <xf numFmtId="0" fontId="15" fillId="0" borderId="97" xfId="0" applyFont="1" applyFill="1" applyBorder="1" applyAlignment="1" applyProtection="1">
      <alignment horizontal="center" vertical="center"/>
      <protection locked="0"/>
    </xf>
    <xf numFmtId="0" fontId="15" fillId="0" borderId="98" xfId="0" applyFont="1" applyFill="1" applyBorder="1" applyAlignment="1" applyProtection="1">
      <alignment horizontal="center" vertical="center"/>
      <protection locked="0"/>
    </xf>
    <xf numFmtId="0" fontId="15" fillId="0" borderId="99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horizontal="left" vertical="center"/>
    </xf>
    <xf numFmtId="0" fontId="38" fillId="0" borderId="75" xfId="0" applyFont="1" applyFill="1" applyBorder="1" applyAlignment="1">
      <alignment horizontal="left" vertical="center"/>
    </xf>
    <xf numFmtId="0" fontId="38" fillId="0" borderId="77" xfId="0" applyFont="1" applyFill="1" applyBorder="1" applyAlignment="1">
      <alignment horizontal="left" vertical="center"/>
    </xf>
    <xf numFmtId="0" fontId="15" fillId="0" borderId="96" xfId="0" applyFont="1" applyFill="1" applyBorder="1" applyAlignment="1" applyProtection="1">
      <alignment horizontal="center" vertical="center"/>
      <protection locked="0"/>
    </xf>
    <xf numFmtId="0" fontId="15" fillId="0" borderId="88" xfId="0" applyFont="1" applyFill="1" applyBorder="1" applyAlignment="1" applyProtection="1">
      <alignment horizontal="center" vertical="center"/>
      <protection locked="0"/>
    </xf>
    <xf numFmtId="0" fontId="15" fillId="0" borderId="95" xfId="0" applyFont="1" applyFill="1" applyBorder="1" applyAlignment="1" applyProtection="1">
      <alignment horizontal="center" vertical="center"/>
      <protection locked="0"/>
    </xf>
    <xf numFmtId="0" fontId="15" fillId="0" borderId="64" xfId="0" applyFont="1" applyFill="1" applyBorder="1" applyAlignment="1" applyProtection="1">
      <alignment horizontal="center" vertical="center"/>
      <protection locked="0"/>
    </xf>
    <xf numFmtId="0" fontId="38" fillId="0" borderId="80" xfId="0" applyFont="1" applyFill="1" applyBorder="1" applyAlignment="1">
      <alignment horizontal="left" vertical="center"/>
    </xf>
    <xf numFmtId="0" fontId="38" fillId="0" borderId="89" xfId="0" applyFont="1" applyFill="1" applyBorder="1" applyAlignment="1">
      <alignment horizontal="center"/>
    </xf>
    <xf numFmtId="0" fontId="15" fillId="0" borderId="31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0" fontId="15" fillId="0" borderId="76" xfId="0" applyFont="1" applyFill="1" applyBorder="1" applyAlignment="1" applyProtection="1">
      <alignment horizontal="center" vertical="center"/>
      <protection locked="0"/>
    </xf>
    <xf numFmtId="0" fontId="15" fillId="0" borderId="84" xfId="0" applyFont="1" applyFill="1" applyBorder="1" applyAlignment="1" applyProtection="1">
      <alignment horizontal="center" vertical="center"/>
      <protection locked="0"/>
    </xf>
    <xf numFmtId="0" fontId="15" fillId="0" borderId="78" xfId="0" applyFont="1" applyFill="1" applyBorder="1" applyAlignment="1" applyProtection="1">
      <alignment horizontal="center" vertical="center"/>
      <protection locked="0"/>
    </xf>
    <xf numFmtId="0" fontId="15" fillId="0" borderId="85" xfId="0" applyFont="1" applyFill="1" applyBorder="1" applyAlignment="1" applyProtection="1">
      <alignment horizontal="center" vertical="center"/>
      <protection locked="0"/>
    </xf>
    <xf numFmtId="177" fontId="15" fillId="0" borderId="100" xfId="0" applyNumberFormat="1" applyFont="1" applyFill="1" applyBorder="1" applyAlignment="1">
      <alignment horizontal="center" vertical="center"/>
    </xf>
    <xf numFmtId="0" fontId="38" fillId="0" borderId="98" xfId="0" applyFont="1" applyFill="1" applyBorder="1" applyAlignment="1">
      <alignment horizontal="left" vertical="center"/>
    </xf>
    <xf numFmtId="0" fontId="15" fillId="0" borderId="90" xfId="0" applyFont="1" applyFill="1" applyBorder="1" applyAlignment="1" applyProtection="1">
      <alignment horizontal="center" vertical="center"/>
      <protection locked="0"/>
    </xf>
    <xf numFmtId="0" fontId="15" fillId="0" borderId="92" xfId="0" applyFont="1" applyFill="1" applyBorder="1" applyAlignment="1" applyProtection="1">
      <alignment horizontal="center" vertical="center"/>
      <protection locked="0"/>
    </xf>
    <xf numFmtId="0" fontId="38" fillId="0" borderId="84" xfId="0" applyFont="1" applyFill="1" applyBorder="1" applyAlignment="1" applyProtection="1">
      <alignment horizontal="center"/>
      <protection locked="0"/>
    </xf>
    <xf numFmtId="0" fontId="38" fillId="0" borderId="90" xfId="0" applyFont="1" applyFill="1" applyBorder="1" applyAlignment="1" applyProtection="1">
      <alignment horizontal="center"/>
      <protection locked="0"/>
    </xf>
    <xf numFmtId="0" fontId="38" fillId="0" borderId="85" xfId="0" applyFont="1" applyFill="1" applyBorder="1" applyAlignment="1" applyProtection="1">
      <alignment horizontal="center"/>
      <protection locked="0"/>
    </xf>
    <xf numFmtId="0" fontId="38" fillId="0" borderId="92" xfId="0" applyFont="1" applyFill="1" applyBorder="1" applyAlignment="1" applyProtection="1">
      <alignment horizontal="center"/>
      <protection locked="0"/>
    </xf>
    <xf numFmtId="0" fontId="15" fillId="0" borderId="83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5" fillId="0" borderId="93" xfId="0" applyFont="1" applyFill="1" applyBorder="1" applyAlignment="1">
      <alignment horizontal="center"/>
    </xf>
    <xf numFmtId="0" fontId="13" fillId="0" borderId="0" xfId="53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1"/>
  <sheetViews>
    <sheetView tabSelected="1" zoomScale="90" zoomScaleNormal="90" zoomScalePageLayoutView="0" workbookViewId="0" topLeftCell="A1">
      <selection activeCell="M9" sqref="M9:N9"/>
    </sheetView>
  </sheetViews>
  <sheetFormatPr defaultColWidth="8.8515625" defaultRowHeight="12.75"/>
  <cols>
    <col min="1" max="1" width="12.421875" style="31" bestFit="1" customWidth="1"/>
    <col min="2" max="2" width="16.8515625" style="31" bestFit="1" customWidth="1"/>
    <col min="3" max="3" width="8.8515625" style="31" customWidth="1"/>
    <col min="4" max="4" width="11.7109375" style="31" customWidth="1"/>
    <col min="5" max="5" width="3.57421875" style="31" customWidth="1"/>
    <col min="6" max="6" width="11.7109375" style="31" customWidth="1"/>
    <col min="7" max="7" width="3.57421875" style="31" customWidth="1"/>
    <col min="8" max="8" width="11.7109375" style="31" customWidth="1"/>
    <col min="9" max="9" width="3.57421875" style="31" bestFit="1" customWidth="1"/>
    <col min="10" max="10" width="11.7109375" style="31" customWidth="1"/>
    <col min="11" max="11" width="3.57421875" style="31" bestFit="1" customWidth="1"/>
    <col min="12" max="12" width="11.7109375" style="31" customWidth="1"/>
    <col min="13" max="13" width="3.57421875" style="31" bestFit="1" customWidth="1"/>
    <col min="14" max="14" width="11.7109375" style="31" customWidth="1"/>
    <col min="15" max="15" width="3.57421875" style="31" bestFit="1" customWidth="1"/>
    <col min="16" max="16" width="11.7109375" style="31" customWidth="1"/>
    <col min="17" max="17" width="3.57421875" style="31" bestFit="1" customWidth="1"/>
    <col min="18" max="16384" width="8.8515625" style="31" customWidth="1"/>
  </cols>
  <sheetData>
    <row r="1" spans="1:19" s="24" customFormat="1" ht="18">
      <c r="A1" s="21" t="s">
        <v>109</v>
      </c>
      <c r="B1" s="21"/>
      <c r="C1" s="21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1"/>
      <c r="S1" s="21"/>
    </row>
    <row r="2" s="24" customFormat="1" ht="13.5" thickBot="1">
      <c r="A2" s="25"/>
    </row>
    <row r="3" spans="1:21" ht="13.5" thickBot="1">
      <c r="A3" s="26"/>
      <c r="B3" s="27"/>
      <c r="C3" s="27"/>
      <c r="D3" s="28">
        <f>D4</f>
        <v>38888</v>
      </c>
      <c r="E3" s="29"/>
      <c r="F3" s="28">
        <f>F4</f>
        <v>38889</v>
      </c>
      <c r="G3" s="29"/>
      <c r="H3" s="28">
        <f>H4</f>
        <v>38890</v>
      </c>
      <c r="I3" s="29"/>
      <c r="J3" s="28">
        <f>J4</f>
        <v>38891</v>
      </c>
      <c r="K3" s="29"/>
      <c r="L3" s="28">
        <f>L4</f>
        <v>38892</v>
      </c>
      <c r="M3" s="29"/>
      <c r="N3" s="28">
        <f>N4</f>
        <v>38893</v>
      </c>
      <c r="O3" s="29"/>
      <c r="P3" s="28">
        <f>P4</f>
        <v>38894</v>
      </c>
      <c r="Q3" s="30"/>
      <c r="U3" s="32"/>
    </row>
    <row r="4" spans="1:17" ht="15" customHeight="1">
      <c r="A4" s="2" t="s">
        <v>13</v>
      </c>
      <c r="B4" s="3" t="s">
        <v>16</v>
      </c>
      <c r="C4" s="4" t="s">
        <v>0</v>
      </c>
      <c r="D4" s="33">
        <f>D19</f>
        <v>38888</v>
      </c>
      <c r="E4" s="34">
        <f>IF('Chest &amp; Back'!C32="X","X",1)</f>
        <v>1</v>
      </c>
      <c r="F4" s="33">
        <f aca="true" t="shared" si="0" ref="F4:F16">D4+1</f>
        <v>38889</v>
      </c>
      <c r="G4" s="34">
        <f>IF(Plyometrics!B6="X","X",2)</f>
        <v>2</v>
      </c>
      <c r="H4" s="33">
        <f aca="true" t="shared" si="1" ref="H4:H16">F4+1</f>
        <v>38890</v>
      </c>
      <c r="I4" s="34">
        <f>IF('Shoulders &amp; Arms'!C40="X","X",3)</f>
        <v>3</v>
      </c>
      <c r="J4" s="33">
        <f aca="true" t="shared" si="2" ref="J4:J16">H4+1</f>
        <v>38891</v>
      </c>
      <c r="K4" s="34">
        <f>IF('Yoga X'!B5="X","X",4)</f>
        <v>4</v>
      </c>
      <c r="L4" s="33">
        <f aca="true" t="shared" si="3" ref="L4:L16">J4+1</f>
        <v>38892</v>
      </c>
      <c r="M4" s="34">
        <f>IF('Legs &amp; Back'!C54="X","X",5)</f>
        <v>5</v>
      </c>
      <c r="N4" s="33">
        <f aca="true" t="shared" si="4" ref="N4:N16">L4+1</f>
        <v>38893</v>
      </c>
      <c r="O4" s="34">
        <f>IF('Kenpo X'!B5="X","X",6)</f>
        <v>6</v>
      </c>
      <c r="P4" s="33">
        <f aca="true" t="shared" si="5" ref="P4:P16">N4+1</f>
        <v>38894</v>
      </c>
      <c r="Q4" s="35">
        <f>IF('X Stretch'!B5="X","X",7)</f>
        <v>7</v>
      </c>
    </row>
    <row r="5" spans="1:17" ht="15" customHeight="1">
      <c r="A5" s="5"/>
      <c r="B5" s="6"/>
      <c r="C5" s="7" t="s">
        <v>1</v>
      </c>
      <c r="D5" s="36">
        <f>P4+1</f>
        <v>38895</v>
      </c>
      <c r="E5" s="37">
        <f>IF('Chest &amp; Back'!E32="X","X",8)</f>
        <v>8</v>
      </c>
      <c r="F5" s="36">
        <f t="shared" si="0"/>
        <v>38896</v>
      </c>
      <c r="G5" s="37">
        <f>IF(Plyometrics!D6="X","X",9)</f>
        <v>9</v>
      </c>
      <c r="H5" s="36">
        <f t="shared" si="1"/>
        <v>38897</v>
      </c>
      <c r="I5" s="37">
        <f>IF('Shoulders &amp; Arms'!E40="X","X",10)</f>
        <v>10</v>
      </c>
      <c r="J5" s="36">
        <f t="shared" si="2"/>
        <v>38898</v>
      </c>
      <c r="K5" s="37">
        <f>IF('Yoga X'!D5="X","X",11)</f>
        <v>11</v>
      </c>
      <c r="L5" s="36">
        <f t="shared" si="3"/>
        <v>38899</v>
      </c>
      <c r="M5" s="37">
        <f>IF('Legs &amp; Back'!E54="X","X",12)</f>
        <v>12</v>
      </c>
      <c r="N5" s="36">
        <f t="shared" si="4"/>
        <v>38900</v>
      </c>
      <c r="O5" s="37">
        <f>IF('Kenpo X'!D5="X","X",13)</f>
        <v>13</v>
      </c>
      <c r="P5" s="36">
        <f t="shared" si="5"/>
        <v>38901</v>
      </c>
      <c r="Q5" s="35">
        <f>IF('X Stretch'!D5="X","X",14)</f>
        <v>14</v>
      </c>
    </row>
    <row r="6" spans="1:19" ht="15" customHeight="1">
      <c r="A6" s="5"/>
      <c r="B6" s="8"/>
      <c r="C6" s="7" t="s">
        <v>2</v>
      </c>
      <c r="D6" s="36">
        <f aca="true" t="shared" si="6" ref="D6:D16">P5+1</f>
        <v>38902</v>
      </c>
      <c r="E6" s="37">
        <f>IF('Chest &amp; Back'!G32="X","X",15)</f>
        <v>15</v>
      </c>
      <c r="F6" s="36">
        <f t="shared" si="0"/>
        <v>38903</v>
      </c>
      <c r="G6" s="37">
        <f>IF(Plyometrics!F6="X","X",16)</f>
        <v>16</v>
      </c>
      <c r="H6" s="38">
        <f t="shared" si="1"/>
        <v>38904</v>
      </c>
      <c r="I6" s="39">
        <f>IF('Shoulders &amp; Arms'!G40="X","X",17)</f>
        <v>17</v>
      </c>
      <c r="J6" s="38">
        <f t="shared" si="2"/>
        <v>38905</v>
      </c>
      <c r="K6" s="39">
        <f>IF('Yoga X'!F5="X","X",18)</f>
        <v>18</v>
      </c>
      <c r="L6" s="38">
        <f t="shared" si="3"/>
        <v>38906</v>
      </c>
      <c r="M6" s="39">
        <f>IF('Legs &amp; Back'!G54="X","X",19)</f>
        <v>19</v>
      </c>
      <c r="N6" s="38">
        <f t="shared" si="4"/>
        <v>38907</v>
      </c>
      <c r="O6" s="39">
        <f>IF('Kenpo X'!F5="X","X",20)</f>
        <v>20</v>
      </c>
      <c r="P6" s="38">
        <f t="shared" si="5"/>
        <v>38908</v>
      </c>
      <c r="Q6" s="40">
        <f>IF('X Stretch'!F5="X","X",21)</f>
        <v>21</v>
      </c>
      <c r="R6" s="41"/>
      <c r="S6" s="32"/>
    </row>
    <row r="7" spans="1:21" ht="15" customHeight="1">
      <c r="A7" s="9"/>
      <c r="B7" s="10" t="s">
        <v>17</v>
      </c>
      <c r="C7" s="11" t="s">
        <v>3</v>
      </c>
      <c r="D7" s="38">
        <f t="shared" si="6"/>
        <v>38909</v>
      </c>
      <c r="E7" s="37">
        <f>IF('Yoga X'!H5="X","X",22)</f>
        <v>22</v>
      </c>
      <c r="F7" s="38">
        <f t="shared" si="0"/>
        <v>38910</v>
      </c>
      <c r="G7" s="42">
        <f>IF('Core Synergistics'!B5="X","X",23)</f>
        <v>23</v>
      </c>
      <c r="H7" s="36">
        <f t="shared" si="1"/>
        <v>38911</v>
      </c>
      <c r="I7" s="37">
        <f>IF('Kenpo X'!H5="X","X",24)</f>
        <v>24</v>
      </c>
      <c r="J7" s="36">
        <f t="shared" si="2"/>
        <v>38912</v>
      </c>
      <c r="K7" s="37">
        <f>IF('X Stretch'!H5="X","X",25)</f>
        <v>25</v>
      </c>
      <c r="L7" s="36">
        <f t="shared" si="3"/>
        <v>38913</v>
      </c>
      <c r="M7" s="37">
        <f>IF('Core Synergistics'!D5="X","X",26)</f>
        <v>26</v>
      </c>
      <c r="N7" s="36">
        <f t="shared" si="4"/>
        <v>38914</v>
      </c>
      <c r="O7" s="37">
        <f>IF('Yoga X'!J5="X","X",27)</f>
        <v>27</v>
      </c>
      <c r="P7" s="36">
        <f t="shared" si="5"/>
        <v>38915</v>
      </c>
      <c r="Q7" s="35">
        <f>IF('X Stretch'!J5="X","X",28)</f>
        <v>28</v>
      </c>
      <c r="U7" s="32"/>
    </row>
    <row r="8" spans="1:17" ht="15" customHeight="1">
      <c r="A8" s="12" t="s">
        <v>14</v>
      </c>
      <c r="B8" s="13" t="s">
        <v>16</v>
      </c>
      <c r="C8" s="7" t="s">
        <v>4</v>
      </c>
      <c r="D8" s="36">
        <f>P7+1</f>
        <v>38916</v>
      </c>
      <c r="E8" s="43">
        <f>IF('Chest, Shoulders &amp; Triceps'!C56="X","X",29)</f>
        <v>29</v>
      </c>
      <c r="F8" s="36">
        <f t="shared" si="0"/>
        <v>38917</v>
      </c>
      <c r="G8" s="43">
        <f>IF(Plyometrics!H6="X","X",30)</f>
        <v>30</v>
      </c>
      <c r="H8" s="36">
        <f t="shared" si="1"/>
        <v>38918</v>
      </c>
      <c r="I8" s="37">
        <f>IF('Back &amp; Biceps'!C56="X","X",31)</f>
        <v>31</v>
      </c>
      <c r="J8" s="36">
        <f t="shared" si="2"/>
        <v>38919</v>
      </c>
      <c r="K8" s="37">
        <f>IF('Yoga X'!L5="X","X",32)</f>
        <v>32</v>
      </c>
      <c r="L8" s="36">
        <f t="shared" si="3"/>
        <v>38920</v>
      </c>
      <c r="M8" s="37">
        <f>IF('Legs &amp; Back'!I54="X","X",33)</f>
        <v>33</v>
      </c>
      <c r="N8" s="36">
        <f t="shared" si="4"/>
        <v>38921</v>
      </c>
      <c r="O8" s="37">
        <f>IF('Kenpo X'!J5="X","X",34)</f>
        <v>34</v>
      </c>
      <c r="P8" s="36">
        <f t="shared" si="5"/>
        <v>38922</v>
      </c>
      <c r="Q8" s="35">
        <f>IF('X Stretch'!L5="X","X",35)</f>
        <v>35</v>
      </c>
    </row>
    <row r="9" spans="1:20" ht="15" customHeight="1">
      <c r="A9" s="5"/>
      <c r="B9" s="6"/>
      <c r="C9" s="7" t="s">
        <v>5</v>
      </c>
      <c r="D9" s="36">
        <f t="shared" si="6"/>
        <v>38923</v>
      </c>
      <c r="E9" s="37">
        <f>IF('Chest, Shoulders &amp; Triceps'!E56="X","X",36)</f>
        <v>36</v>
      </c>
      <c r="F9" s="36">
        <f t="shared" si="0"/>
        <v>38924</v>
      </c>
      <c r="G9" s="37">
        <f>IF(Plyometrics!J6="X","X",37)</f>
        <v>37</v>
      </c>
      <c r="H9" s="36">
        <f t="shared" si="1"/>
        <v>38925</v>
      </c>
      <c r="I9" s="37">
        <f>IF('Back &amp; Biceps'!E56="X","X",38)</f>
        <v>38</v>
      </c>
      <c r="J9" s="36">
        <f t="shared" si="2"/>
        <v>38926</v>
      </c>
      <c r="K9" s="37">
        <f>IF('Yoga X'!N5="X","X",39)</f>
        <v>39</v>
      </c>
      <c r="L9" s="36">
        <f t="shared" si="3"/>
        <v>38927</v>
      </c>
      <c r="M9" s="37">
        <f>IF('Legs &amp; Back'!K54="X","X",40)</f>
        <v>40</v>
      </c>
      <c r="N9" s="36">
        <f t="shared" si="4"/>
        <v>38928</v>
      </c>
      <c r="O9" s="37">
        <f>IF('Kenpo X'!L5="X","X",41)</f>
        <v>41</v>
      </c>
      <c r="P9" s="36">
        <f t="shared" si="5"/>
        <v>38929</v>
      </c>
      <c r="Q9" s="35">
        <f>IF('X Stretch'!N5="X","X",42)</f>
        <v>42</v>
      </c>
      <c r="T9" s="32"/>
    </row>
    <row r="10" spans="1:21" ht="15" customHeight="1">
      <c r="A10" s="5"/>
      <c r="B10" s="8"/>
      <c r="C10" s="7" t="s">
        <v>6</v>
      </c>
      <c r="D10" s="36">
        <f t="shared" si="6"/>
        <v>38930</v>
      </c>
      <c r="E10" s="37">
        <f>IF('Chest, Shoulders &amp; Triceps'!G56="X","X",43)</f>
        <v>43</v>
      </c>
      <c r="F10" s="36">
        <f t="shared" si="0"/>
        <v>38931</v>
      </c>
      <c r="G10" s="37">
        <f>IF(Plyometrics!L6="X","X",44)</f>
        <v>44</v>
      </c>
      <c r="H10" s="36">
        <f t="shared" si="1"/>
        <v>38932</v>
      </c>
      <c r="I10" s="37">
        <f>IF('Back &amp; Biceps'!G56="X","X",45)</f>
        <v>45</v>
      </c>
      <c r="J10" s="36">
        <f t="shared" si="2"/>
        <v>38933</v>
      </c>
      <c r="K10" s="37">
        <f>IF('Yoga X'!P5="X","X",46)</f>
        <v>46</v>
      </c>
      <c r="L10" s="38">
        <f t="shared" si="3"/>
        <v>38934</v>
      </c>
      <c r="M10" s="39">
        <f>IF('Legs &amp; Back'!M54="X","X",47)</f>
        <v>47</v>
      </c>
      <c r="N10" s="38">
        <f t="shared" si="4"/>
        <v>38935</v>
      </c>
      <c r="O10" s="39">
        <f>IF('Kenpo X'!N5="X","X",48)</f>
        <v>48</v>
      </c>
      <c r="P10" s="38">
        <f t="shared" si="5"/>
        <v>38936</v>
      </c>
      <c r="Q10" s="40">
        <f>IF('X Stretch'!P5="X","X",49)</f>
        <v>49</v>
      </c>
      <c r="T10" s="44"/>
      <c r="U10" s="45"/>
    </row>
    <row r="11" spans="1:17" ht="15" customHeight="1">
      <c r="A11" s="9"/>
      <c r="B11" s="10" t="s">
        <v>17</v>
      </c>
      <c r="C11" s="11" t="s">
        <v>7</v>
      </c>
      <c r="D11" s="38">
        <f t="shared" si="6"/>
        <v>38937</v>
      </c>
      <c r="E11" s="39">
        <f>IF('Yoga X'!R5="X","X",50)</f>
        <v>50</v>
      </c>
      <c r="F11" s="38">
        <f t="shared" si="0"/>
        <v>38938</v>
      </c>
      <c r="G11" s="39">
        <f>IF('Core Synergistics'!F5="X","X",51)</f>
        <v>51</v>
      </c>
      <c r="H11" s="38">
        <f t="shared" si="1"/>
        <v>38939</v>
      </c>
      <c r="I11" s="39">
        <f>IF('Kenpo X'!P5="X","X",52)</f>
        <v>52</v>
      </c>
      <c r="J11" s="38">
        <f t="shared" si="2"/>
        <v>38940</v>
      </c>
      <c r="K11" s="42">
        <f>IF('X Stretch'!R5="X","X",53)</f>
        <v>53</v>
      </c>
      <c r="L11" s="36">
        <f t="shared" si="3"/>
        <v>38941</v>
      </c>
      <c r="M11" s="37">
        <f>IF('Core Synergistics'!H5="X","X",54)</f>
        <v>54</v>
      </c>
      <c r="N11" s="36">
        <f t="shared" si="4"/>
        <v>38942</v>
      </c>
      <c r="O11" s="37">
        <f>IF('Yoga X'!T5="X","X",55)</f>
        <v>55</v>
      </c>
      <c r="P11" s="36">
        <f t="shared" si="5"/>
        <v>38943</v>
      </c>
      <c r="Q11" s="35">
        <f>IF('X Stretch'!T5="X","X",56)</f>
        <v>56</v>
      </c>
    </row>
    <row r="12" spans="1:18" ht="15" customHeight="1">
      <c r="A12" s="12" t="s">
        <v>15</v>
      </c>
      <c r="B12" s="13" t="s">
        <v>16</v>
      </c>
      <c r="C12" s="7" t="s">
        <v>8</v>
      </c>
      <c r="D12" s="36">
        <f>P11+1</f>
        <v>38944</v>
      </c>
      <c r="E12" s="37">
        <f>IF('Chest &amp; Back'!I32="X","X",57)</f>
        <v>57</v>
      </c>
      <c r="F12" s="36">
        <f t="shared" si="0"/>
        <v>38945</v>
      </c>
      <c r="G12" s="37">
        <f>IF(Plyometrics!N6="X","X",58)</f>
        <v>58</v>
      </c>
      <c r="H12" s="36">
        <f t="shared" si="1"/>
        <v>38946</v>
      </c>
      <c r="I12" s="37">
        <f>IF('Shoulders &amp; Arms'!I40="X","X",59)</f>
        <v>59</v>
      </c>
      <c r="J12" s="36">
        <f t="shared" si="2"/>
        <v>38947</v>
      </c>
      <c r="K12" s="37">
        <f>IF('Yoga X'!V5="X","X",60)</f>
        <v>60</v>
      </c>
      <c r="L12" s="36">
        <f t="shared" si="3"/>
        <v>38948</v>
      </c>
      <c r="M12" s="37">
        <f>IF('Legs &amp; Back'!O54="X","X",61)</f>
        <v>61</v>
      </c>
      <c r="N12" s="36">
        <f t="shared" si="4"/>
        <v>38949</v>
      </c>
      <c r="O12" s="37">
        <f>IF('Kenpo X'!R5="X","X",62)</f>
        <v>62</v>
      </c>
      <c r="P12" s="36">
        <f t="shared" si="5"/>
        <v>38950</v>
      </c>
      <c r="Q12" s="35">
        <f>IF('X Stretch'!V5="X","X",63)</f>
        <v>63</v>
      </c>
      <c r="R12" s="44"/>
    </row>
    <row r="13" spans="1:19" ht="15" customHeight="1">
      <c r="A13" s="5"/>
      <c r="B13" s="6"/>
      <c r="C13" s="7" t="s">
        <v>9</v>
      </c>
      <c r="D13" s="36">
        <f t="shared" si="6"/>
        <v>38951</v>
      </c>
      <c r="E13" s="37">
        <f>IF('Chest, Shoulders &amp; Triceps'!I56="X","X",64)</f>
        <v>64</v>
      </c>
      <c r="F13" s="36">
        <f t="shared" si="0"/>
        <v>38952</v>
      </c>
      <c r="G13" s="37">
        <f>IF(Plyometrics!P6="X","X",65)</f>
        <v>65</v>
      </c>
      <c r="H13" s="36">
        <f t="shared" si="1"/>
        <v>38953</v>
      </c>
      <c r="I13" s="37">
        <f>IF('Back &amp; Biceps'!I56="X","X",66)</f>
        <v>66</v>
      </c>
      <c r="J13" s="36">
        <f t="shared" si="2"/>
        <v>38954</v>
      </c>
      <c r="K13" s="37">
        <f>IF('Yoga X'!X5="X","X",67)</f>
        <v>67</v>
      </c>
      <c r="L13" s="36">
        <f t="shared" si="3"/>
        <v>38955</v>
      </c>
      <c r="M13" s="37">
        <f>IF('Legs &amp; Back'!Q54="X","X",68)</f>
        <v>68</v>
      </c>
      <c r="N13" s="36">
        <f t="shared" si="4"/>
        <v>38956</v>
      </c>
      <c r="O13" s="37">
        <f>IF('Kenpo X'!T5="X","X",69)</f>
        <v>69</v>
      </c>
      <c r="P13" s="36">
        <f t="shared" si="5"/>
        <v>38957</v>
      </c>
      <c r="Q13" s="35">
        <f>IF('X Stretch'!X5="X","X",70)</f>
        <v>70</v>
      </c>
      <c r="S13" s="46"/>
    </row>
    <row r="14" spans="1:17" ht="15" customHeight="1">
      <c r="A14" s="5"/>
      <c r="B14" s="8"/>
      <c r="C14" s="7" t="s">
        <v>10</v>
      </c>
      <c r="D14" s="36">
        <f t="shared" si="6"/>
        <v>38958</v>
      </c>
      <c r="E14" s="37">
        <f>IF('Chest &amp; Back'!K32="X","X",71)</f>
        <v>71</v>
      </c>
      <c r="F14" s="36">
        <f t="shared" si="0"/>
        <v>38959</v>
      </c>
      <c r="G14" s="37">
        <f>IF(Plyometrics!R6="X","X",72)</f>
        <v>72</v>
      </c>
      <c r="H14" s="36">
        <f t="shared" si="1"/>
        <v>38960</v>
      </c>
      <c r="I14" s="37">
        <f>IF('Shoulders &amp; Arms'!K40="X","X",73)</f>
        <v>73</v>
      </c>
      <c r="J14" s="36">
        <f t="shared" si="2"/>
        <v>38961</v>
      </c>
      <c r="K14" s="37">
        <f>IF('Yoga X'!Z5="X","X",74)</f>
        <v>74</v>
      </c>
      <c r="L14" s="36">
        <f t="shared" si="3"/>
        <v>38962</v>
      </c>
      <c r="M14" s="37">
        <f>IF('Legs &amp; Back'!S54="X","X",75)</f>
        <v>75</v>
      </c>
      <c r="N14" s="36">
        <f t="shared" si="4"/>
        <v>38963</v>
      </c>
      <c r="O14" s="37">
        <f>IF('Kenpo X'!V5="X","X",76)</f>
        <v>76</v>
      </c>
      <c r="P14" s="36">
        <f t="shared" si="5"/>
        <v>38964</v>
      </c>
      <c r="Q14" s="35">
        <f>IF('X Stretch'!Z5="X","X",77)</f>
        <v>77</v>
      </c>
    </row>
    <row r="15" spans="1:17" ht="15" customHeight="1">
      <c r="A15" s="5"/>
      <c r="B15" s="10" t="s">
        <v>17</v>
      </c>
      <c r="C15" s="11" t="s">
        <v>11</v>
      </c>
      <c r="D15" s="38">
        <f t="shared" si="6"/>
        <v>38965</v>
      </c>
      <c r="E15" s="39">
        <f>IF('Chest, Shoulders &amp; Triceps'!K56="X","X",78)</f>
        <v>78</v>
      </c>
      <c r="F15" s="38">
        <f t="shared" si="0"/>
        <v>38966</v>
      </c>
      <c r="G15" s="39">
        <f>IF(Plyometrics!T6="X","X",79)</f>
        <v>79</v>
      </c>
      <c r="H15" s="38">
        <f t="shared" si="1"/>
        <v>38967</v>
      </c>
      <c r="I15" s="39">
        <f>IF('Back &amp; Biceps'!K56="X","X",80)</f>
        <v>80</v>
      </c>
      <c r="J15" s="38">
        <f t="shared" si="2"/>
        <v>38968</v>
      </c>
      <c r="K15" s="39">
        <f>IF('Yoga X'!AB5="X","X",81)</f>
        <v>81</v>
      </c>
      <c r="L15" s="38">
        <f t="shared" si="3"/>
        <v>38969</v>
      </c>
      <c r="M15" s="39">
        <f>IF('Legs &amp; Back'!U54="X","X",82)</f>
        <v>82</v>
      </c>
      <c r="N15" s="38">
        <f t="shared" si="4"/>
        <v>38970</v>
      </c>
      <c r="O15" s="39">
        <f>IF('Kenpo X'!X5="X","X",83)</f>
        <v>83</v>
      </c>
      <c r="P15" s="38">
        <f t="shared" si="5"/>
        <v>38971</v>
      </c>
      <c r="Q15" s="40">
        <f>IF('X Stretch'!AB5="X","X",84)</f>
        <v>84</v>
      </c>
    </row>
    <row r="16" spans="1:17" ht="15" customHeight="1" thickBot="1">
      <c r="A16" s="14"/>
      <c r="B16" s="15" t="s">
        <v>18</v>
      </c>
      <c r="C16" s="16" t="s">
        <v>12</v>
      </c>
      <c r="D16" s="47">
        <f t="shared" si="6"/>
        <v>38972</v>
      </c>
      <c r="E16" s="48">
        <f>IF('Yoga X'!AD5="X","X",85)</f>
        <v>85</v>
      </c>
      <c r="F16" s="47">
        <f t="shared" si="0"/>
        <v>38973</v>
      </c>
      <c r="G16" s="48">
        <f>IF('Core Synergistics'!J5="X","X",86)</f>
        <v>86</v>
      </c>
      <c r="H16" s="47">
        <f t="shared" si="1"/>
        <v>38974</v>
      </c>
      <c r="I16" s="48">
        <f>IF('Kenpo X'!Z5="X","X",87)</f>
        <v>87</v>
      </c>
      <c r="J16" s="47">
        <f t="shared" si="2"/>
        <v>38975</v>
      </c>
      <c r="K16" s="48">
        <f>IF('X Stretch'!AD5="X","X",88)</f>
        <v>88</v>
      </c>
      <c r="L16" s="47">
        <f t="shared" si="3"/>
        <v>38976</v>
      </c>
      <c r="M16" s="48">
        <f>IF('Core Synergistics'!L5="X","X",89)</f>
        <v>89</v>
      </c>
      <c r="N16" s="47">
        <f t="shared" si="4"/>
        <v>38977</v>
      </c>
      <c r="O16" s="48">
        <f>IF('Yoga X'!AF5="X","X",90)</f>
        <v>90</v>
      </c>
      <c r="P16" s="47">
        <f t="shared" si="5"/>
        <v>38978</v>
      </c>
      <c r="Q16" s="49">
        <f>IF('X Stretch'!AF5="X","X",91)</f>
        <v>91</v>
      </c>
    </row>
    <row r="17" spans="1:17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5" customHeight="1">
      <c r="A19" s="50"/>
      <c r="B19" s="50"/>
      <c r="C19" s="51" t="s">
        <v>22</v>
      </c>
      <c r="D19" s="52">
        <v>38888</v>
      </c>
      <c r="E19" s="53"/>
      <c r="F19" s="54" t="s">
        <v>102</v>
      </c>
      <c r="G19" s="54"/>
      <c r="H19" s="54"/>
      <c r="I19" s="54"/>
      <c r="J19" s="54"/>
      <c r="K19" s="55"/>
      <c r="L19" s="56" t="s">
        <v>208</v>
      </c>
      <c r="M19" s="56"/>
      <c r="N19" s="50"/>
      <c r="O19" s="50"/>
      <c r="P19" s="50"/>
      <c r="Q19" s="50"/>
    </row>
    <row r="20" spans="1:17" ht="15" customHeight="1">
      <c r="A20" s="50"/>
      <c r="B20" s="50"/>
      <c r="C20" s="51" t="s">
        <v>20</v>
      </c>
      <c r="D20" s="17">
        <f>F8</f>
        <v>38917</v>
      </c>
      <c r="E20" s="17"/>
      <c r="F20" s="18"/>
      <c r="G20" s="18"/>
      <c r="H20" s="18"/>
      <c r="I20" s="18"/>
      <c r="J20" s="18"/>
      <c r="K20" s="50"/>
      <c r="L20" s="50"/>
      <c r="M20" s="50"/>
      <c r="N20" s="50"/>
      <c r="O20" s="50"/>
      <c r="P20" s="50"/>
      <c r="Q20" s="50"/>
    </row>
    <row r="21" spans="1:17" ht="15" customHeight="1">
      <c r="A21" s="50"/>
      <c r="B21" s="50"/>
      <c r="C21" s="51" t="s">
        <v>19</v>
      </c>
      <c r="D21" s="17">
        <f>J12</f>
        <v>38947</v>
      </c>
      <c r="E21" s="17"/>
      <c r="F21" s="18"/>
      <c r="G21" s="18"/>
      <c r="H21" s="18"/>
      <c r="I21" s="18"/>
      <c r="J21" s="18"/>
      <c r="K21" s="50"/>
      <c r="L21" s="50"/>
      <c r="M21" s="50"/>
      <c r="N21" s="50"/>
      <c r="O21" s="50"/>
      <c r="P21" s="50"/>
      <c r="Q21" s="50"/>
    </row>
    <row r="22" spans="1:17" ht="15" customHeight="1">
      <c r="A22" s="50"/>
      <c r="B22" s="50"/>
      <c r="C22" s="51" t="s">
        <v>21</v>
      </c>
      <c r="D22" s="17">
        <f>N16</f>
        <v>38977</v>
      </c>
      <c r="E22" s="17"/>
      <c r="F22" s="18"/>
      <c r="G22" s="18"/>
      <c r="H22" s="18"/>
      <c r="I22" s="18"/>
      <c r="J22" s="18"/>
      <c r="K22" s="50"/>
      <c r="L22" s="50"/>
      <c r="M22" s="50"/>
      <c r="N22" s="50"/>
      <c r="O22" s="50"/>
      <c r="P22" s="50"/>
      <c r="Q22" s="50"/>
    </row>
    <row r="23" spans="1:17" ht="12.75">
      <c r="A23" s="50"/>
      <c r="B23" s="50"/>
      <c r="C23" s="57"/>
      <c r="D23" s="19"/>
      <c r="E23" s="19"/>
      <c r="F23" s="19"/>
      <c r="G23" s="2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ht="13.5" thickBo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ht="38.25" customHeight="1" thickBot="1">
      <c r="A25" s="50"/>
      <c r="B25" s="58" t="s">
        <v>183</v>
      </c>
      <c r="C25" s="59" t="s">
        <v>209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3.5" thickBot="1">
      <c r="A26" s="50"/>
      <c r="B26" s="5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ht="24" customHeight="1">
      <c r="A27" s="50"/>
      <c r="B27" s="62" t="s">
        <v>182</v>
      </c>
      <c r="C27" s="63" t="s">
        <v>185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1:17" ht="12.75" customHeight="1">
      <c r="A28" s="50"/>
      <c r="B28" s="65" t="s">
        <v>184</v>
      </c>
      <c r="C28" s="66" t="s">
        <v>227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</row>
    <row r="29" spans="1:17" ht="12.75" customHeight="1">
      <c r="A29" s="50"/>
      <c r="B29" s="65"/>
      <c r="C29" s="66" t="s">
        <v>188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</row>
    <row r="30" spans="1:17" ht="24" customHeight="1">
      <c r="A30" s="50"/>
      <c r="B30" s="65"/>
      <c r="C30" s="66" t="s">
        <v>225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ht="24" customHeight="1">
      <c r="A31" s="50"/>
      <c r="B31" s="65"/>
      <c r="C31" s="66" t="s">
        <v>189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</row>
    <row r="32" spans="1:17" ht="12.75" customHeight="1">
      <c r="A32" s="50"/>
      <c r="B32" s="65" t="s">
        <v>186</v>
      </c>
      <c r="C32" s="66" t="s">
        <v>190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2.75" customHeight="1">
      <c r="A33" s="50"/>
      <c r="B33" s="65"/>
      <c r="C33" s="66" t="s">
        <v>191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ht="24" customHeight="1">
      <c r="A34" s="50"/>
      <c r="B34" s="65"/>
      <c r="C34" s="66" t="s">
        <v>192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</row>
    <row r="35" spans="1:17" ht="12.75" customHeight="1">
      <c r="A35" s="50"/>
      <c r="B35" s="65" t="s">
        <v>187</v>
      </c>
      <c r="C35" s="66" t="s">
        <v>193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</row>
    <row r="36" spans="1:17" ht="36.75" customHeight="1">
      <c r="A36" s="50"/>
      <c r="B36" s="65"/>
      <c r="C36" s="66" t="s">
        <v>194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</row>
    <row r="37" spans="1:17" ht="12.75" customHeight="1">
      <c r="A37" s="50"/>
      <c r="B37" s="65" t="s">
        <v>195</v>
      </c>
      <c r="C37" s="66" t="s">
        <v>196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</row>
    <row r="38" spans="1:17" ht="24" customHeight="1">
      <c r="A38" s="50"/>
      <c r="B38" s="65"/>
      <c r="C38" s="66" t="s">
        <v>197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12.75" customHeight="1">
      <c r="A39" s="50"/>
      <c r="B39" s="65" t="s">
        <v>198</v>
      </c>
      <c r="C39" s="66" t="s">
        <v>199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0" spans="1:17" ht="24" customHeight="1">
      <c r="A40" s="50"/>
      <c r="B40" s="65"/>
      <c r="C40" s="66" t="s">
        <v>200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ht="24" customHeight="1">
      <c r="A41" s="50"/>
      <c r="B41" s="65" t="s">
        <v>201</v>
      </c>
      <c r="C41" s="66" t="s">
        <v>202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</row>
    <row r="42" spans="1:17" ht="12.75" customHeight="1">
      <c r="A42" s="50"/>
      <c r="B42" s="65" t="s">
        <v>203</v>
      </c>
      <c r="C42" s="66" t="s">
        <v>204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</row>
    <row r="43" spans="1:17" ht="24" customHeight="1" thickBot="1">
      <c r="A43" s="50"/>
      <c r="B43" s="68"/>
      <c r="C43" s="69" t="s">
        <v>205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0"/>
    </row>
    <row r="44" spans="1:17" ht="13.5" thickBo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25.5" customHeight="1" thickBot="1">
      <c r="A45" s="50"/>
      <c r="B45" s="71" t="s">
        <v>206</v>
      </c>
      <c r="C45" s="59" t="s">
        <v>207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</sheetData>
  <sheetProtection selectLockedCells="1"/>
  <mergeCells count="32">
    <mergeCell ref="C25:Q25"/>
    <mergeCell ref="C27:Q27"/>
    <mergeCell ref="F19:J19"/>
    <mergeCell ref="D19:E19"/>
    <mergeCell ref="D23:F23"/>
    <mergeCell ref="D20:E20"/>
    <mergeCell ref="D21:E21"/>
    <mergeCell ref="D22:E22"/>
    <mergeCell ref="A4:A7"/>
    <mergeCell ref="A8:A11"/>
    <mergeCell ref="A12:A16"/>
    <mergeCell ref="B4:B6"/>
    <mergeCell ref="B8:B10"/>
    <mergeCell ref="B12:B14"/>
    <mergeCell ref="C28:Q28"/>
    <mergeCell ref="C29:Q29"/>
    <mergeCell ref="C38:Q38"/>
    <mergeCell ref="C32:Q32"/>
    <mergeCell ref="C33:Q33"/>
    <mergeCell ref="C34:Q34"/>
    <mergeCell ref="C31:Q31"/>
    <mergeCell ref="C30:Q30"/>
    <mergeCell ref="C43:Q43"/>
    <mergeCell ref="C45:Q45"/>
    <mergeCell ref="L19:M19"/>
    <mergeCell ref="C39:Q39"/>
    <mergeCell ref="C40:Q40"/>
    <mergeCell ref="C41:Q41"/>
    <mergeCell ref="C42:Q42"/>
    <mergeCell ref="C35:Q35"/>
    <mergeCell ref="C36:Q36"/>
    <mergeCell ref="C37:Q37"/>
  </mergeCells>
  <dataValidations count="1">
    <dataValidation allowBlank="1" showInputMessage="1" showErrorMessage="1" promptTitle="Chest &amp; Back" sqref="D4:D6 Q4:Q16 O4:O16 M4:M16 K4:K16 I4:I16 G4:G16 E4:E16"/>
  </dataValidations>
  <hyperlinks>
    <hyperlink ref="D5" location="'Chest &amp; Back'!E3" tooltip="Chest &amp; Back - Ab Ripper X" display="'Chest &amp; Back'!E3"/>
    <hyperlink ref="D6" location="'Chest &amp; Back'!G3" tooltip="Chest &amp; Back - Ab Ripper X" display="'Chest &amp; Back'!G3"/>
    <hyperlink ref="D12" location="'Chest &amp; Back'!I3" tooltip="Chest &amp; Back - Ab Ripper X" display="'Chest &amp; Back'!I3"/>
    <hyperlink ref="D14" location="'Chest &amp; Back'!K3" tooltip="Chest &amp; Back - Ab Ripper X" display="'Chest &amp; Back'!K3"/>
    <hyperlink ref="F4:F6" location="Plyometrics!A1" display="Plyometrics!A1"/>
    <hyperlink ref="F8:F10" location="Plyometrics!A1" display="Plyometrics!A1"/>
    <hyperlink ref="F12" location="Plyometrics!A1" tooltip="Plyometrics" display="Plyometrics!A1"/>
    <hyperlink ref="F14" location="Plyometrics!A1" tooltip="Plyometrics" display="Plyometrics!A1"/>
    <hyperlink ref="F13" location="Plyometrics!A1" tooltip="Plyometrics" display="Plyometrics!A1"/>
    <hyperlink ref="F15" location="Plyometrics!A1" tooltip="Plyometrics" display="Plyometrics!A1"/>
    <hyperlink ref="H4:H6" location="'Shoulders &amp; Arms'!A1" display="'Shoulders &amp; Arms'!A1"/>
    <hyperlink ref="H12" location="'Shoulders &amp; Arms'!I3" tooltip="Shoulders &amp; Arms - Ab Ripper X" display="'Shoulders &amp; Arms'!I3"/>
    <hyperlink ref="H14" location="'Shoulders &amp; Arms'!K3" tooltip="Shoulders &amp; Arms - Ab Ripper X" display="'Shoulders &amp; Arms'!K3"/>
    <hyperlink ref="J4:J6" location="'Yoga X'!A1" display="'Yoga X'!A1"/>
    <hyperlink ref="N7" location="'Yoga X'!A1" tooltip="Yoga X" display="'Yoga X'!A1"/>
    <hyperlink ref="J8:J10" location="'Yoga X'!A1" display="'Yoga X'!A1"/>
    <hyperlink ref="D11" location="'Yoga X'!A1" tooltip="Yoga X" display="'Yoga X'!A1"/>
    <hyperlink ref="N11" location="'Yoga X'!A1" tooltip="Yoga X" display="'Yoga X'!A1"/>
    <hyperlink ref="J12:J15" location="'Yoga X'!A1" display="'Yoga X'!A1"/>
    <hyperlink ref="D16" location="'Yoga X'!A1" tooltip="Yoga X" display="'Yoga X'!A1"/>
    <hyperlink ref="N16" location="'Yoga X'!A1" tooltip="Yoga X" display="'Yoga X'!A1"/>
    <hyperlink ref="L4:L6" location="'Legs &amp; Back'!A1" display="'Legs &amp; Back'!A1"/>
    <hyperlink ref="L8:L10" location="'Legs &amp; Back'!A1" display="'Legs &amp; Back'!A1"/>
    <hyperlink ref="L12:L15" location="'Legs &amp; Back'!A1" display="'Legs &amp; Back'!A1"/>
    <hyperlink ref="N4:N6" location="'Kenpo X'!A1" display="'Kenpo X'!A1"/>
    <hyperlink ref="H7" location="'Kenpo X'!A1" tooltip="Kenpo X" display="'Kenpo X'!A1"/>
    <hyperlink ref="N8:N10" location="'Kenpo X'!A1" display="'Kenpo X'!A1"/>
    <hyperlink ref="H11" location="'Kenpo X'!A1" tooltip="Kenpo X" display="'Kenpo X'!A1"/>
    <hyperlink ref="N12:N15" location="'Kenpo X'!A1" display="'Kenpo X'!A1"/>
    <hyperlink ref="H16" location="'Kenpo X'!A1" tooltip="Kenpo X" display="'Kenpo X'!A1"/>
    <hyperlink ref="P4:P6" location="'X Stretch'!A1" display="'X Stretch'!A1"/>
    <hyperlink ref="J7" location="'X Stretch'!A1" tooltip="X Stretch" display="'X Stretch'!A1"/>
    <hyperlink ref="P8:P10" location="'X Stretch'!A1" display="'X Stretch'!A1"/>
    <hyperlink ref="J11" location="'X Stretch'!A1" tooltip="X Stretch" display="'X Stretch'!A1"/>
    <hyperlink ref="P7" location="'X Stretch'!A1" tooltip="Rest or X Stretch" display="'X Stretch'!A1"/>
    <hyperlink ref="P11" location="'X Stretch'!A1" tooltip="Rest or X Stretch" display="'X Stretch'!A1"/>
    <hyperlink ref="P12:P16" location="'X Stretch'!A1" display="'X Stretch'!A1"/>
    <hyperlink ref="J16" location="'X Stretch'!A1" tooltip="X Stretch" display="'X Stretch'!A1"/>
    <hyperlink ref="F7" location="'Core Synergistics'!A1" tooltip="Core Synergistics" display="'Core Synergistics'!A1"/>
    <hyperlink ref="L7" location="'Core Synergistics'!A1" tooltip="Core Synergistics" display="'Core Synergistics'!A1"/>
    <hyperlink ref="D8:D10" location="'Chest, Shoulders &amp; Triceps'!A1" display="'Chest, Shoulders &amp; Triceps'!A1"/>
    <hyperlink ref="H8:H10" location="'Back &amp; Biceps'!A1" display="'Back &amp; Biceps'!A1"/>
    <hyperlink ref="F11" location="'Core Synergistics'!A1" tooltip="Core Synergistics" display="'Core Synergistics'!A1"/>
    <hyperlink ref="L11" location="'Core Synergistics'!A1" tooltip="Core Synergistics" display="'Core Synergistics'!A1"/>
    <hyperlink ref="D13" location="'Chest, Shoulders &amp; Triceps'!I3" tooltip="Chest, Shoulders, Triceps - Ab Ripper X" display="'Chest, Shoulders &amp; Triceps'!I3"/>
    <hyperlink ref="H13" location="'Back &amp; Biceps'!I3" tooltip="Back &amp; Biceps - Ab Ripper X" display="'Back &amp; Biceps'!I3"/>
    <hyperlink ref="D15" location="'Chest, Shoulders &amp; Triceps'!K3" tooltip="Chest, Shoulders, Triceps - Ab Ripper X" display="'Chest, Shoulders &amp; Triceps'!K3"/>
    <hyperlink ref="H15" location="'Back &amp; Biceps'!K3" tooltip="Back &amp; Biceps - Ab Ripper X" display="'Back &amp; Biceps'!K3"/>
    <hyperlink ref="F16" location="'Core Synergistics'!A1" tooltip="Core Synergistics" display="'Core Synergistics'!A1"/>
    <hyperlink ref="L16" location="'Core Synergistics'!A1" tooltip="Core Synergistics" display="'Core Synergistics'!A1"/>
    <hyperlink ref="L4" location="'Legs &amp; Back'!C3" tooltip="Legs &amp; Back - Ab Ripper X" display="'Legs &amp; Back'!C3"/>
    <hyperlink ref="H4" location="'Shoulders &amp; Arms'!C3" tooltip="Shoulders &amp; Arms - Ab Ripper X" display="'Shoulders &amp; Arms'!C3"/>
    <hyperlink ref="H5" location="'Shoulders &amp; Arms'!E3" tooltip="Shoulders &amp; Arms - Ab Ripper X" display="'Shoulders &amp; Arms'!E3"/>
    <hyperlink ref="L5" location="'Legs &amp; Back'!E3" tooltip="Legs &amp; Back - Ab Ripper X" display="'Legs &amp; Back'!E3"/>
    <hyperlink ref="H6" location="'Shoulders &amp; Arms'!G3" tooltip="Shoulders &amp; Arms - Ab Ripper X" display="'Shoulders &amp; Arms'!G3"/>
    <hyperlink ref="L6" location="'Legs &amp; Back'!G3" tooltip="Legs &amp; Back - Ab Ripper X" display="'Legs &amp; Back'!G3"/>
    <hyperlink ref="D8" location="'Chest, Shoulders &amp; Triceps'!C3" tooltip="Chest, Shoulders, Triceps - Ab Ripper X" display="'Chest, Shoulders &amp; Triceps'!C3"/>
    <hyperlink ref="H8" location="'Back &amp; Biceps'!C3" tooltip="Back &amp; Biceps - Ab Ripper X" display="'Back &amp; Biceps'!C3"/>
    <hyperlink ref="L8" location="'Legs &amp; Back'!I3" tooltip="Legs &amp; Back - Ab Ripper X" display="'Legs &amp; Back'!I3"/>
    <hyperlink ref="L9" location="'Legs &amp; Back'!K3" tooltip="Legs &amp; Back - Ab Ripper X" display="'Legs &amp; Back'!K3"/>
    <hyperlink ref="H9" location="'Back &amp; Biceps'!E3" tooltip="Back &amp; Biceps - Ab Ripper X" display="'Back &amp; Biceps'!E3"/>
    <hyperlink ref="D9" location="'Chest, Shoulders &amp; Triceps'!E3" tooltip="Chest, Shoulders, Triceps - Ab Ripper X" display="'Chest, Shoulders &amp; Triceps'!E3"/>
    <hyperlink ref="D10" location="'Chest, Shoulders &amp; Triceps'!G3" tooltip="Chest, Shoulders, Triceps - Ab Ripper X" display="'Chest, Shoulders &amp; Triceps'!G3"/>
    <hyperlink ref="H10" location="'Back &amp; Biceps'!G3" tooltip="Back &amp; Biceps - Ab Ripper X" display="'Back &amp; Biceps'!G3"/>
    <hyperlink ref="L10" location="'Legs &amp; Back'!M3" tooltip="Legs &amp; Back - Ab Ripper X" display="'Legs &amp; Back'!M3"/>
    <hyperlink ref="L12" location="'Legs &amp; Back'!O3" tooltip="Legs &amp; Back - Ab Ripper X" display="'Legs &amp; Back'!O3"/>
    <hyperlink ref="L13" location="'Legs &amp; Back'!Q3" tooltip="Legs &amp; Back - Ab Ripper X" display="'Legs &amp; Back'!Q3"/>
    <hyperlink ref="L14" location="'Legs &amp; Back'!S3" tooltip="Legs &amp; Back - Ab Ripper X" display="'Legs &amp; Back'!S3"/>
    <hyperlink ref="L15" location="'Legs &amp; Back'!U3" tooltip="Legs &amp; Back - Ab Ripper X" display="'Legs &amp; Back'!U3"/>
    <hyperlink ref="D4" location="'Chest &amp; Back'!C3" tooltip="Chest &amp; Back - Ab Ripper X" display="'Chest &amp; Back'!C3"/>
    <hyperlink ref="D7" location="'Yoga X'!A1" tooltip="Yoga X" display="'Yoga X'!A1"/>
    <hyperlink ref="J12" location="'Yoga X'!A1" tooltip="Yoga X" display="'Yoga X'!A1"/>
    <hyperlink ref="J14" location="'Yoga X'!A1" tooltip="Yoga X" display="'Yoga X'!A1"/>
    <hyperlink ref="J8" location="'Yoga X'!A1" tooltip="Yoga X" display="'Yoga X'!A1"/>
    <hyperlink ref="J9" location="'Yoga X'!A1" tooltip="Yoga X" display="'Yoga X'!A1"/>
    <hyperlink ref="J10" location="'Yoga X'!A1" tooltip="Yoga X" display="'Yoga X'!A1"/>
    <hyperlink ref="J4" location="'Yoga X'!A1" tooltip="Yoga X" display="'Yoga X'!A1"/>
    <hyperlink ref="J5" location="'Yoga X'!A1" tooltip="Yoga X" display="'Yoga X'!A1"/>
    <hyperlink ref="J6" location="'Yoga X'!A1" tooltip="Yoga X" display="'Yoga X'!A1"/>
    <hyperlink ref="J13" location="'Yoga X'!A1" tooltip="Yoga X" display="'Yoga X'!A1"/>
    <hyperlink ref="J15" location="'Yoga X'!A1" tooltip="Yoga X" display="'Yoga X'!A1"/>
    <hyperlink ref="F4" location="Plyometrics!A1" tooltip="Plyometrics" display="Plyometrics!A1"/>
    <hyperlink ref="F5" location="Plyometrics!A1" tooltip="Plyometrics" display="Plyometrics!A1"/>
    <hyperlink ref="F6" location="Plyometrics!A1" tooltip="Plyometrics" display="Plyometrics!A1"/>
    <hyperlink ref="F8" location="Plyometrics!A1" tooltip="Plyometrics" display="Plyometrics!A1"/>
    <hyperlink ref="F9" location="Plyometrics!A1" tooltip="Plyometrics" display="Plyometrics!A1"/>
    <hyperlink ref="F10" location="Plyometrics!A1" tooltip="Plyometrics" display="Plyometrics!A1"/>
    <hyperlink ref="N4" location="'Kenpo X'!A1" tooltip="Kenpo X" display="'Kenpo X'!A1"/>
    <hyperlink ref="N5" location="'Kenpo X'!A1" tooltip="Kenpo X" display="'Kenpo X'!A1"/>
    <hyperlink ref="N6" location="'Kenpo X'!A1" tooltip="Kenpo X" display="'Kenpo X'!A1"/>
    <hyperlink ref="N8" location="'Kenpo X'!A1" tooltip="Kenpo X" display="'Kenpo X'!A1"/>
    <hyperlink ref="N9" location="'Kenpo X'!A1" tooltip="Kenpo X" display="'Kenpo X'!A1"/>
    <hyperlink ref="N10" location="'Kenpo X'!A1" tooltip="Kenpo X" display="'Kenpo X'!A1"/>
    <hyperlink ref="N12" location="'Kenpo X'!A1" tooltip="Kenpo X" display="'Kenpo X'!A1"/>
    <hyperlink ref="N13" location="'Kenpo X'!A1" tooltip="Kenpo X" display="'Kenpo X'!A1"/>
    <hyperlink ref="N14" location="'Kenpo X'!A1" tooltip="Kenpo X" display="'Kenpo X'!A1"/>
    <hyperlink ref="N15" location="'Kenpo X'!A1" tooltip="Kenpo X" display="'Kenpo X'!A1"/>
    <hyperlink ref="P4" location="'X Stretch'!A1" tooltip="Rest or X Stretch" display="'X Stretch'!A1"/>
    <hyperlink ref="P5" location="'X Stretch'!A1" tooltip="Rest or X Stretch" display="'X Stretch'!A1"/>
    <hyperlink ref="P6" location="'X Stretch'!A1" tooltip="Rest or X Stretch" display="'X Stretch'!A1"/>
    <hyperlink ref="P8" location="'X Stretch'!A1" tooltip="Rest or X Stretch" display="'X Stretch'!A1"/>
    <hyperlink ref="P9" location="'X Stretch'!A1" tooltip="Rest or X Stretch" display="'X Stretch'!A1"/>
    <hyperlink ref="P10" location="'X Stretch'!A1" tooltip="Rest or X Stretch" display="'X Stretch'!A1"/>
    <hyperlink ref="P12" location="'X Stretch'!A1" tooltip="Rest or X Stretch" display="'X Stretch'!A1"/>
    <hyperlink ref="P13" location="'X Stretch'!A1" tooltip="Rest or X Stretch" display="'X Stretch'!A1"/>
    <hyperlink ref="P14" location="'X Stretch'!A1" tooltip="Rest or X Stretch" display="'X Stretch'!A1"/>
    <hyperlink ref="P15" location="'X Stretch'!A1" tooltip="Rest or X Stretch" display="'X Stretch'!A1"/>
    <hyperlink ref="P16" location="'X Stretch'!A1" tooltip="Rest or X Stretch" display="'X Stretch'!A1"/>
    <hyperlink ref="L19:M19" location="'Fit Test'!A1" display="Link: Fit Test"/>
  </hyperlinks>
  <printOptions/>
  <pageMargins left="0.75" right="0.75" top="1" bottom="1" header="0.5" footer="0.5"/>
  <pageSetup horizontalDpi="200" verticalDpi="200" orientation="portrait" r:id="rId3"/>
  <ignoredErrors>
    <ignoredError sqref="Q4:Q16" formula="1"/>
    <ignoredError sqref="F3:F16 D3:D11 D12:D16 H3 J3 L3 N3 P3" unlockedFormula="1"/>
    <ignoredError sqref="I11 O11 M11 K11 G11 G7 G14:G15 K7 K14:K15 M7 M14:M15 O7 O14:O15 I7 I14:I15 I5:I6 I8:I10 O5:O6 O8:O10 M5:M6 M8:M10 K5:K6 K8:K10 G5:G6 G8:G10 G4 K4 M4 O4 I4 I12 I16 O12 O16 M12 M16 K12 K16 G12 G16 G13 K13 M13 O13 I13 H14:H15 H4 N7 L4 N13 P4 L7 J4 J5:J6 P5:P6 J12 P12 L16 N8:N10 P14:P15 J14:J15 N5:N6 N4 L12 J8:J10 J16 P8:P10 P16 H12 H16 H13 N14:N15 N16 P13 J13 L5:L6 P7 P11 J7 J11 L13 N12 L14:L15 H5:H6 H8:H10 L8:L10 N11 L11 H7 H11" formula="1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67"/>
  <sheetViews>
    <sheetView zoomScale="75" zoomScaleNormal="75" zoomScalePageLayoutView="0" workbookViewId="0" topLeftCell="A1">
      <selection activeCell="C5" sqref="A1:IV16384"/>
    </sheetView>
  </sheetViews>
  <sheetFormatPr defaultColWidth="8.8515625" defaultRowHeight="12.75"/>
  <cols>
    <col min="1" max="1" width="7.7109375" style="179" customWidth="1"/>
    <col min="2" max="2" width="27.7109375" style="179" bestFit="1" customWidth="1"/>
    <col min="3" max="12" width="7.7109375" style="179" customWidth="1"/>
    <col min="13" max="16384" width="8.8515625" style="179" customWidth="1"/>
  </cols>
  <sheetData>
    <row r="1" spans="1:12" ht="18">
      <c r="A1" s="21" t="s">
        <v>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ht="13.5" thickBot="1"/>
    <row r="3" spans="1:12" ht="12.75">
      <c r="A3" s="180" t="s">
        <v>23</v>
      </c>
      <c r="B3" s="181" t="s">
        <v>24</v>
      </c>
      <c r="C3" s="182" t="s">
        <v>4</v>
      </c>
      <c r="D3" s="182"/>
      <c r="E3" s="182" t="s">
        <v>5</v>
      </c>
      <c r="F3" s="182"/>
      <c r="G3" s="182" t="s">
        <v>6</v>
      </c>
      <c r="H3" s="182"/>
      <c r="I3" s="182" t="s">
        <v>9</v>
      </c>
      <c r="J3" s="182"/>
      <c r="K3" s="183" t="s">
        <v>11</v>
      </c>
      <c r="L3" s="184"/>
    </row>
    <row r="4" spans="1:12" ht="12.75">
      <c r="A4" s="185"/>
      <c r="B4" s="186"/>
      <c r="C4" s="189" t="s">
        <v>37</v>
      </c>
      <c r="D4" s="236" t="s">
        <v>38</v>
      </c>
      <c r="E4" s="189" t="s">
        <v>37</v>
      </c>
      <c r="F4" s="189" t="s">
        <v>38</v>
      </c>
      <c r="G4" s="237" t="s">
        <v>37</v>
      </c>
      <c r="H4" s="236" t="s">
        <v>38</v>
      </c>
      <c r="I4" s="189" t="s">
        <v>37</v>
      </c>
      <c r="J4" s="189" t="s">
        <v>38</v>
      </c>
      <c r="K4" s="237" t="s">
        <v>37</v>
      </c>
      <c r="L4" s="191" t="s">
        <v>38</v>
      </c>
    </row>
    <row r="5" spans="1:12" ht="12.75">
      <c r="A5" s="238">
        <v>1</v>
      </c>
      <c r="B5" s="206" t="s">
        <v>60</v>
      </c>
      <c r="C5" s="269"/>
      <c r="D5" s="270"/>
      <c r="E5" s="269"/>
      <c r="F5" s="270"/>
      <c r="G5" s="269"/>
      <c r="H5" s="270"/>
      <c r="I5" s="269"/>
      <c r="J5" s="270"/>
      <c r="K5" s="269"/>
      <c r="L5" s="270"/>
    </row>
    <row r="6" spans="1:12" ht="12.75">
      <c r="A6" s="238"/>
      <c r="B6" s="206"/>
      <c r="C6" s="271"/>
      <c r="D6" s="272"/>
      <c r="E6" s="271"/>
      <c r="F6" s="272"/>
      <c r="G6" s="271"/>
      <c r="H6" s="272"/>
      <c r="I6" s="271"/>
      <c r="J6" s="272"/>
      <c r="K6" s="271"/>
      <c r="L6" s="272"/>
    </row>
    <row r="7" spans="1:12" ht="12.75">
      <c r="A7" s="238">
        <v>2</v>
      </c>
      <c r="B7" s="206" t="s">
        <v>61</v>
      </c>
      <c r="C7" s="269"/>
      <c r="D7" s="270"/>
      <c r="E7" s="269"/>
      <c r="F7" s="270"/>
      <c r="G7" s="269"/>
      <c r="H7" s="270"/>
      <c r="I7" s="269"/>
      <c r="J7" s="270"/>
      <c r="K7" s="269"/>
      <c r="L7" s="270"/>
    </row>
    <row r="8" spans="1:12" ht="12.75">
      <c r="A8" s="238"/>
      <c r="B8" s="206"/>
      <c r="C8" s="271"/>
      <c r="D8" s="272"/>
      <c r="E8" s="271"/>
      <c r="F8" s="272"/>
      <c r="G8" s="271"/>
      <c r="H8" s="272"/>
      <c r="I8" s="271"/>
      <c r="J8" s="272"/>
      <c r="K8" s="271"/>
      <c r="L8" s="272"/>
    </row>
    <row r="9" spans="1:12" ht="12.75">
      <c r="A9" s="238">
        <v>3</v>
      </c>
      <c r="B9" s="206" t="s">
        <v>47</v>
      </c>
      <c r="C9" s="269"/>
      <c r="D9" s="270"/>
      <c r="E9" s="269"/>
      <c r="F9" s="270"/>
      <c r="G9" s="269"/>
      <c r="H9" s="270"/>
      <c r="I9" s="269"/>
      <c r="J9" s="270"/>
      <c r="K9" s="269"/>
      <c r="L9" s="270"/>
    </row>
    <row r="10" spans="1:12" ht="12.75">
      <c r="A10" s="238"/>
      <c r="B10" s="206"/>
      <c r="C10" s="271"/>
      <c r="D10" s="272"/>
      <c r="E10" s="271"/>
      <c r="F10" s="272"/>
      <c r="G10" s="271"/>
      <c r="H10" s="272"/>
      <c r="I10" s="271"/>
      <c r="J10" s="272"/>
      <c r="K10" s="271"/>
      <c r="L10" s="272"/>
    </row>
    <row r="11" spans="1:12" ht="12.75">
      <c r="A11" s="238">
        <v>4</v>
      </c>
      <c r="B11" s="206" t="s">
        <v>62</v>
      </c>
      <c r="C11" s="269"/>
      <c r="D11" s="270"/>
      <c r="E11" s="269"/>
      <c r="F11" s="270"/>
      <c r="G11" s="269"/>
      <c r="H11" s="270"/>
      <c r="I11" s="269"/>
      <c r="J11" s="270"/>
      <c r="K11" s="269"/>
      <c r="L11" s="270"/>
    </row>
    <row r="12" spans="1:12" ht="12.75">
      <c r="A12" s="238"/>
      <c r="B12" s="206"/>
      <c r="C12" s="271"/>
      <c r="D12" s="272"/>
      <c r="E12" s="271"/>
      <c r="F12" s="272"/>
      <c r="G12" s="271"/>
      <c r="H12" s="272"/>
      <c r="I12" s="271"/>
      <c r="J12" s="272"/>
      <c r="K12" s="271"/>
      <c r="L12" s="272"/>
    </row>
    <row r="13" spans="1:12" ht="12.75">
      <c r="A13" s="238">
        <v>5</v>
      </c>
      <c r="B13" s="206" t="s">
        <v>63</v>
      </c>
      <c r="C13" s="269"/>
      <c r="D13" s="270"/>
      <c r="E13" s="269"/>
      <c r="F13" s="270"/>
      <c r="G13" s="269"/>
      <c r="H13" s="270"/>
      <c r="I13" s="269"/>
      <c r="J13" s="270"/>
      <c r="K13" s="269"/>
      <c r="L13" s="270"/>
    </row>
    <row r="14" spans="1:12" ht="12.75">
      <c r="A14" s="238"/>
      <c r="B14" s="206"/>
      <c r="C14" s="271"/>
      <c r="D14" s="272"/>
      <c r="E14" s="271"/>
      <c r="F14" s="272"/>
      <c r="G14" s="271"/>
      <c r="H14" s="272"/>
      <c r="I14" s="271"/>
      <c r="J14" s="272"/>
      <c r="K14" s="271"/>
      <c r="L14" s="272"/>
    </row>
    <row r="15" spans="1:12" ht="12.75">
      <c r="A15" s="238">
        <v>6</v>
      </c>
      <c r="B15" s="206" t="s">
        <v>56</v>
      </c>
      <c r="C15" s="269"/>
      <c r="D15" s="270"/>
      <c r="E15" s="269"/>
      <c r="F15" s="270"/>
      <c r="G15" s="269"/>
      <c r="H15" s="270"/>
      <c r="I15" s="269"/>
      <c r="J15" s="270"/>
      <c r="K15" s="269"/>
      <c r="L15" s="270"/>
    </row>
    <row r="16" spans="1:12" ht="12.75">
      <c r="A16" s="238"/>
      <c r="B16" s="206"/>
      <c r="C16" s="271"/>
      <c r="D16" s="272"/>
      <c r="E16" s="271"/>
      <c r="F16" s="272"/>
      <c r="G16" s="271"/>
      <c r="H16" s="272"/>
      <c r="I16" s="271"/>
      <c r="J16" s="272"/>
      <c r="K16" s="271"/>
      <c r="L16" s="272"/>
    </row>
    <row r="17" spans="1:12" ht="12.75">
      <c r="A17" s="238">
        <v>7</v>
      </c>
      <c r="B17" s="206" t="s">
        <v>64</v>
      </c>
      <c r="C17" s="269"/>
      <c r="D17" s="270"/>
      <c r="E17" s="269"/>
      <c r="F17" s="270"/>
      <c r="G17" s="269"/>
      <c r="H17" s="270"/>
      <c r="I17" s="269"/>
      <c r="J17" s="270"/>
      <c r="K17" s="269"/>
      <c r="L17" s="270"/>
    </row>
    <row r="18" spans="1:12" ht="12.75">
      <c r="A18" s="238"/>
      <c r="B18" s="206"/>
      <c r="C18" s="271"/>
      <c r="D18" s="272"/>
      <c r="E18" s="271"/>
      <c r="F18" s="272"/>
      <c r="G18" s="271"/>
      <c r="H18" s="272"/>
      <c r="I18" s="271"/>
      <c r="J18" s="272"/>
      <c r="K18" s="271"/>
      <c r="L18" s="272"/>
    </row>
    <row r="19" spans="1:12" ht="12.75">
      <c r="A19" s="238">
        <v>8</v>
      </c>
      <c r="B19" s="206" t="s">
        <v>65</v>
      </c>
      <c r="C19" s="269"/>
      <c r="D19" s="270"/>
      <c r="E19" s="269"/>
      <c r="F19" s="270"/>
      <c r="G19" s="269"/>
      <c r="H19" s="270"/>
      <c r="I19" s="269"/>
      <c r="J19" s="270"/>
      <c r="K19" s="269"/>
      <c r="L19" s="270"/>
    </row>
    <row r="20" spans="1:12" ht="12.75">
      <c r="A20" s="238"/>
      <c r="B20" s="206"/>
      <c r="C20" s="271"/>
      <c r="D20" s="272"/>
      <c r="E20" s="271"/>
      <c r="F20" s="272"/>
      <c r="G20" s="271"/>
      <c r="H20" s="272"/>
      <c r="I20" s="271"/>
      <c r="J20" s="272"/>
      <c r="K20" s="271"/>
      <c r="L20" s="272"/>
    </row>
    <row r="21" spans="1:12" ht="12.75">
      <c r="A21" s="238">
        <v>9</v>
      </c>
      <c r="B21" s="206" t="s">
        <v>66</v>
      </c>
      <c r="C21" s="269"/>
      <c r="D21" s="270"/>
      <c r="E21" s="269"/>
      <c r="F21" s="270"/>
      <c r="G21" s="269"/>
      <c r="H21" s="270"/>
      <c r="I21" s="269"/>
      <c r="J21" s="270"/>
      <c r="K21" s="269"/>
      <c r="L21" s="270"/>
    </row>
    <row r="22" spans="1:12" ht="12.75">
      <c r="A22" s="238"/>
      <c r="B22" s="206"/>
      <c r="C22" s="271"/>
      <c r="D22" s="272"/>
      <c r="E22" s="271"/>
      <c r="F22" s="272"/>
      <c r="G22" s="271"/>
      <c r="H22" s="272"/>
      <c r="I22" s="271"/>
      <c r="J22" s="272"/>
      <c r="K22" s="271"/>
      <c r="L22" s="272"/>
    </row>
    <row r="23" spans="1:12" ht="12.75">
      <c r="A23" s="238">
        <v>10</v>
      </c>
      <c r="B23" s="206" t="s">
        <v>67</v>
      </c>
      <c r="C23" s="269"/>
      <c r="D23" s="270"/>
      <c r="E23" s="269"/>
      <c r="F23" s="270"/>
      <c r="G23" s="269"/>
      <c r="H23" s="270"/>
      <c r="I23" s="269"/>
      <c r="J23" s="270"/>
      <c r="K23" s="269"/>
      <c r="L23" s="270"/>
    </row>
    <row r="24" spans="1:12" ht="12.75">
      <c r="A24" s="238"/>
      <c r="B24" s="206"/>
      <c r="C24" s="271"/>
      <c r="D24" s="272"/>
      <c r="E24" s="271"/>
      <c r="F24" s="272"/>
      <c r="G24" s="271"/>
      <c r="H24" s="272"/>
      <c r="I24" s="271"/>
      <c r="J24" s="272"/>
      <c r="K24" s="271"/>
      <c r="L24" s="272"/>
    </row>
    <row r="25" spans="1:12" ht="12.75">
      <c r="A25" s="238">
        <v>11</v>
      </c>
      <c r="B25" s="206" t="s">
        <v>68</v>
      </c>
      <c r="C25" s="269"/>
      <c r="D25" s="270"/>
      <c r="E25" s="269"/>
      <c r="F25" s="270"/>
      <c r="G25" s="269"/>
      <c r="H25" s="270"/>
      <c r="I25" s="269"/>
      <c r="J25" s="270"/>
      <c r="K25" s="269"/>
      <c r="L25" s="270"/>
    </row>
    <row r="26" spans="1:12" ht="12.75">
      <c r="A26" s="238"/>
      <c r="B26" s="206"/>
      <c r="C26" s="271"/>
      <c r="D26" s="272"/>
      <c r="E26" s="271"/>
      <c r="F26" s="272"/>
      <c r="G26" s="271"/>
      <c r="H26" s="272"/>
      <c r="I26" s="271"/>
      <c r="J26" s="272"/>
      <c r="K26" s="271"/>
      <c r="L26" s="272"/>
    </row>
    <row r="27" spans="1:12" ht="12.75">
      <c r="A27" s="238">
        <v>12</v>
      </c>
      <c r="B27" s="206" t="s">
        <v>69</v>
      </c>
      <c r="C27" s="269"/>
      <c r="D27" s="270"/>
      <c r="E27" s="269"/>
      <c r="F27" s="270"/>
      <c r="G27" s="269"/>
      <c r="H27" s="270"/>
      <c r="I27" s="269"/>
      <c r="J27" s="270"/>
      <c r="K27" s="269"/>
      <c r="L27" s="270"/>
    </row>
    <row r="28" spans="1:12" ht="12.75">
      <c r="A28" s="238"/>
      <c r="B28" s="206"/>
      <c r="C28" s="271"/>
      <c r="D28" s="272"/>
      <c r="E28" s="271"/>
      <c r="F28" s="272"/>
      <c r="G28" s="271"/>
      <c r="H28" s="272"/>
      <c r="I28" s="271"/>
      <c r="J28" s="272"/>
      <c r="K28" s="271"/>
      <c r="L28" s="272"/>
    </row>
    <row r="29" spans="1:12" ht="12.75">
      <c r="A29" s="238">
        <v>13</v>
      </c>
      <c r="B29" s="206" t="s">
        <v>70</v>
      </c>
      <c r="C29" s="269"/>
      <c r="D29" s="270"/>
      <c r="E29" s="269"/>
      <c r="F29" s="270"/>
      <c r="G29" s="269"/>
      <c r="H29" s="270"/>
      <c r="I29" s="269"/>
      <c r="J29" s="270"/>
      <c r="K29" s="269"/>
      <c r="L29" s="270"/>
    </row>
    <row r="30" spans="1:12" ht="12.75">
      <c r="A30" s="238"/>
      <c r="B30" s="206"/>
      <c r="C30" s="271"/>
      <c r="D30" s="272"/>
      <c r="E30" s="271"/>
      <c r="F30" s="272"/>
      <c r="G30" s="271"/>
      <c r="H30" s="272"/>
      <c r="I30" s="271"/>
      <c r="J30" s="272"/>
      <c r="K30" s="271"/>
      <c r="L30" s="272"/>
    </row>
    <row r="31" spans="1:12" ht="12.75">
      <c r="A31" s="238">
        <v>14</v>
      </c>
      <c r="B31" s="206" t="s">
        <v>71</v>
      </c>
      <c r="C31" s="269"/>
      <c r="D31" s="270"/>
      <c r="E31" s="269"/>
      <c r="F31" s="270"/>
      <c r="G31" s="269"/>
      <c r="H31" s="270"/>
      <c r="I31" s="269"/>
      <c r="J31" s="270"/>
      <c r="K31" s="269"/>
      <c r="L31" s="270"/>
    </row>
    <row r="32" spans="1:12" ht="12.75">
      <c r="A32" s="238"/>
      <c r="B32" s="206"/>
      <c r="C32" s="271"/>
      <c r="D32" s="272"/>
      <c r="E32" s="271"/>
      <c r="F32" s="272"/>
      <c r="G32" s="271"/>
      <c r="H32" s="272"/>
      <c r="I32" s="271"/>
      <c r="J32" s="272"/>
      <c r="K32" s="271"/>
      <c r="L32" s="272"/>
    </row>
    <row r="33" spans="1:12" ht="12.75">
      <c r="A33" s="238">
        <v>15</v>
      </c>
      <c r="B33" s="206" t="s">
        <v>72</v>
      </c>
      <c r="C33" s="269"/>
      <c r="D33" s="270"/>
      <c r="E33" s="269"/>
      <c r="F33" s="270"/>
      <c r="G33" s="269"/>
      <c r="H33" s="270"/>
      <c r="I33" s="269"/>
      <c r="J33" s="270"/>
      <c r="K33" s="269"/>
      <c r="L33" s="270"/>
    </row>
    <row r="34" spans="1:12" ht="12.75">
      <c r="A34" s="238"/>
      <c r="B34" s="206"/>
      <c r="C34" s="271"/>
      <c r="D34" s="272"/>
      <c r="E34" s="271"/>
      <c r="F34" s="272"/>
      <c r="G34" s="271"/>
      <c r="H34" s="272"/>
      <c r="I34" s="271"/>
      <c r="J34" s="272"/>
      <c r="K34" s="271"/>
      <c r="L34" s="272"/>
    </row>
    <row r="35" spans="1:12" ht="12.75">
      <c r="A35" s="238">
        <v>16</v>
      </c>
      <c r="B35" s="206" t="s">
        <v>73</v>
      </c>
      <c r="C35" s="269"/>
      <c r="D35" s="270"/>
      <c r="E35" s="269"/>
      <c r="F35" s="270"/>
      <c r="G35" s="269"/>
      <c r="H35" s="270"/>
      <c r="I35" s="269"/>
      <c r="J35" s="270"/>
      <c r="K35" s="269"/>
      <c r="L35" s="270"/>
    </row>
    <row r="36" spans="1:12" ht="12.75">
      <c r="A36" s="238"/>
      <c r="B36" s="206"/>
      <c r="C36" s="271"/>
      <c r="D36" s="272"/>
      <c r="E36" s="271"/>
      <c r="F36" s="272"/>
      <c r="G36" s="271"/>
      <c r="H36" s="272"/>
      <c r="I36" s="271"/>
      <c r="J36" s="272"/>
      <c r="K36" s="271"/>
      <c r="L36" s="272"/>
    </row>
    <row r="37" spans="1:12" ht="12.75">
      <c r="A37" s="238">
        <v>17</v>
      </c>
      <c r="B37" s="206" t="s">
        <v>74</v>
      </c>
      <c r="C37" s="269"/>
      <c r="D37" s="270"/>
      <c r="E37" s="269"/>
      <c r="F37" s="270"/>
      <c r="G37" s="269"/>
      <c r="H37" s="270"/>
      <c r="I37" s="269"/>
      <c r="J37" s="270"/>
      <c r="K37" s="269"/>
      <c r="L37" s="270"/>
    </row>
    <row r="38" spans="1:12" ht="12.75">
      <c r="A38" s="238"/>
      <c r="B38" s="206"/>
      <c r="C38" s="271"/>
      <c r="D38" s="272"/>
      <c r="E38" s="271"/>
      <c r="F38" s="272"/>
      <c r="G38" s="271"/>
      <c r="H38" s="272"/>
      <c r="I38" s="271"/>
      <c r="J38" s="272"/>
      <c r="K38" s="271"/>
      <c r="L38" s="272"/>
    </row>
    <row r="39" spans="1:12" ht="12.75">
      <c r="A39" s="238">
        <v>18</v>
      </c>
      <c r="B39" s="206" t="s">
        <v>75</v>
      </c>
      <c r="C39" s="269"/>
      <c r="D39" s="270"/>
      <c r="E39" s="269"/>
      <c r="F39" s="270"/>
      <c r="G39" s="269"/>
      <c r="H39" s="270"/>
      <c r="I39" s="269"/>
      <c r="J39" s="270"/>
      <c r="K39" s="269"/>
      <c r="L39" s="270"/>
    </row>
    <row r="40" spans="1:12" ht="12.75">
      <c r="A40" s="238"/>
      <c r="B40" s="206"/>
      <c r="C40" s="271"/>
      <c r="D40" s="272"/>
      <c r="E40" s="271"/>
      <c r="F40" s="272"/>
      <c r="G40" s="271"/>
      <c r="H40" s="272"/>
      <c r="I40" s="271"/>
      <c r="J40" s="272"/>
      <c r="K40" s="271"/>
      <c r="L40" s="272"/>
    </row>
    <row r="41" spans="1:12" ht="12.75">
      <c r="A41" s="238">
        <v>19</v>
      </c>
      <c r="B41" s="206" t="s">
        <v>76</v>
      </c>
      <c r="C41" s="269"/>
      <c r="D41" s="270"/>
      <c r="E41" s="269"/>
      <c r="F41" s="270"/>
      <c r="G41" s="269"/>
      <c r="H41" s="270"/>
      <c r="I41" s="269"/>
      <c r="J41" s="270"/>
      <c r="K41" s="269"/>
      <c r="L41" s="270"/>
    </row>
    <row r="42" spans="1:12" ht="12.75">
      <c r="A42" s="238"/>
      <c r="B42" s="206"/>
      <c r="C42" s="271"/>
      <c r="D42" s="272"/>
      <c r="E42" s="271"/>
      <c r="F42" s="272"/>
      <c r="G42" s="271"/>
      <c r="H42" s="272"/>
      <c r="I42" s="271"/>
      <c r="J42" s="272"/>
      <c r="K42" s="271"/>
      <c r="L42" s="272"/>
    </row>
    <row r="43" spans="1:12" ht="12.75">
      <c r="A43" s="238">
        <v>20</v>
      </c>
      <c r="B43" s="206" t="s">
        <v>77</v>
      </c>
      <c r="C43" s="269"/>
      <c r="D43" s="270"/>
      <c r="E43" s="269"/>
      <c r="F43" s="270"/>
      <c r="G43" s="269"/>
      <c r="H43" s="270"/>
      <c r="I43" s="269"/>
      <c r="J43" s="270"/>
      <c r="K43" s="269"/>
      <c r="L43" s="270"/>
    </row>
    <row r="44" spans="1:12" ht="12.75">
      <c r="A44" s="238"/>
      <c r="B44" s="206"/>
      <c r="C44" s="271"/>
      <c r="D44" s="272"/>
      <c r="E44" s="271"/>
      <c r="F44" s="272"/>
      <c r="G44" s="271"/>
      <c r="H44" s="272"/>
      <c r="I44" s="271"/>
      <c r="J44" s="272"/>
      <c r="K44" s="271"/>
      <c r="L44" s="272"/>
    </row>
    <row r="45" spans="1:12" ht="12.75">
      <c r="A45" s="238">
        <v>21</v>
      </c>
      <c r="B45" s="206" t="s">
        <v>78</v>
      </c>
      <c r="C45" s="269"/>
      <c r="D45" s="270"/>
      <c r="E45" s="269"/>
      <c r="F45" s="270"/>
      <c r="G45" s="269"/>
      <c r="H45" s="270"/>
      <c r="I45" s="269"/>
      <c r="J45" s="270"/>
      <c r="K45" s="269"/>
      <c r="L45" s="270"/>
    </row>
    <row r="46" spans="1:12" ht="12.75">
      <c r="A46" s="238"/>
      <c r="B46" s="206"/>
      <c r="C46" s="271"/>
      <c r="D46" s="272"/>
      <c r="E46" s="271"/>
      <c r="F46" s="272"/>
      <c r="G46" s="271"/>
      <c r="H46" s="272"/>
      <c r="I46" s="271"/>
      <c r="J46" s="272"/>
      <c r="K46" s="271"/>
      <c r="L46" s="272"/>
    </row>
    <row r="47" spans="1:12" ht="12.75">
      <c r="A47" s="238">
        <v>22</v>
      </c>
      <c r="B47" s="206" t="s">
        <v>79</v>
      </c>
      <c r="C47" s="269"/>
      <c r="D47" s="270"/>
      <c r="E47" s="269"/>
      <c r="F47" s="270"/>
      <c r="G47" s="269"/>
      <c r="H47" s="270"/>
      <c r="I47" s="269"/>
      <c r="J47" s="270"/>
      <c r="K47" s="269"/>
      <c r="L47" s="270"/>
    </row>
    <row r="48" spans="1:12" ht="12.75">
      <c r="A48" s="238"/>
      <c r="B48" s="206"/>
      <c r="C48" s="271"/>
      <c r="D48" s="272"/>
      <c r="E48" s="271"/>
      <c r="F48" s="272"/>
      <c r="G48" s="271"/>
      <c r="H48" s="272"/>
      <c r="I48" s="271"/>
      <c r="J48" s="272"/>
      <c r="K48" s="271"/>
      <c r="L48" s="272"/>
    </row>
    <row r="49" spans="1:12" ht="12.75">
      <c r="A49" s="238">
        <v>23</v>
      </c>
      <c r="B49" s="206" t="s">
        <v>80</v>
      </c>
      <c r="C49" s="269"/>
      <c r="D49" s="270"/>
      <c r="E49" s="269"/>
      <c r="F49" s="270"/>
      <c r="G49" s="269"/>
      <c r="H49" s="270"/>
      <c r="I49" s="269"/>
      <c r="J49" s="270"/>
      <c r="K49" s="269"/>
      <c r="L49" s="270"/>
    </row>
    <row r="50" spans="1:12" ht="12.75">
      <c r="A50" s="238"/>
      <c r="B50" s="206"/>
      <c r="C50" s="271"/>
      <c r="D50" s="272"/>
      <c r="E50" s="271"/>
      <c r="F50" s="272"/>
      <c r="G50" s="271"/>
      <c r="H50" s="272"/>
      <c r="I50" s="271"/>
      <c r="J50" s="272"/>
      <c r="K50" s="271"/>
      <c r="L50" s="272"/>
    </row>
    <row r="51" spans="1:12" ht="13.5" thickBot="1">
      <c r="A51" s="247">
        <v>24</v>
      </c>
      <c r="B51" s="248" t="s">
        <v>81</v>
      </c>
      <c r="C51" s="269"/>
      <c r="D51" s="270"/>
      <c r="E51" s="269"/>
      <c r="F51" s="270"/>
      <c r="G51" s="269"/>
      <c r="H51" s="270"/>
      <c r="I51" s="269"/>
      <c r="J51" s="270"/>
      <c r="K51" s="269"/>
      <c r="L51" s="270"/>
    </row>
    <row r="52" spans="1:12" ht="13.5" thickBot="1">
      <c r="A52" s="273"/>
      <c r="B52" s="274"/>
      <c r="C52" s="271"/>
      <c r="D52" s="272"/>
      <c r="E52" s="271"/>
      <c r="F52" s="272"/>
      <c r="G52" s="271"/>
      <c r="H52" s="272"/>
      <c r="I52" s="271"/>
      <c r="J52" s="272"/>
      <c r="K52" s="271"/>
      <c r="L52" s="272"/>
    </row>
    <row r="53" spans="1:12" ht="12.75">
      <c r="A53" s="211"/>
      <c r="B53" s="212" t="s">
        <v>40</v>
      </c>
      <c r="C53" s="269"/>
      <c r="D53" s="270"/>
      <c r="E53" s="269"/>
      <c r="F53" s="270"/>
      <c r="G53" s="269"/>
      <c r="H53" s="270"/>
      <c r="I53" s="269"/>
      <c r="J53" s="270"/>
      <c r="K53" s="269"/>
      <c r="L53" s="270"/>
    </row>
    <row r="54" spans="1:12" ht="13.5" thickBot="1">
      <c r="A54" s="216"/>
      <c r="B54" s="217"/>
      <c r="C54" s="271"/>
      <c r="D54" s="272"/>
      <c r="E54" s="271"/>
      <c r="F54" s="272"/>
      <c r="G54" s="271"/>
      <c r="H54" s="272"/>
      <c r="I54" s="271"/>
      <c r="J54" s="272"/>
      <c r="K54" s="271"/>
      <c r="L54" s="272"/>
    </row>
    <row r="55" spans="1:12" ht="12.75">
      <c r="A55" s="221"/>
      <c r="B55" s="222" t="s">
        <v>163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1:12" ht="12.75">
      <c r="A56" s="221"/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</row>
    <row r="57" spans="1:12" ht="12.7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</row>
    <row r="58" spans="1:12" ht="12.75">
      <c r="A58" s="221"/>
      <c r="B58" s="224" t="s">
        <v>166</v>
      </c>
      <c r="C58" s="224"/>
      <c r="D58" s="224"/>
      <c r="E58" s="221"/>
      <c r="F58" s="221"/>
      <c r="G58" s="221"/>
      <c r="H58" s="221"/>
      <c r="I58" s="221"/>
      <c r="J58" s="221"/>
      <c r="K58" s="221"/>
      <c r="L58" s="221"/>
    </row>
    <row r="59" spans="1:12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</row>
    <row r="60" spans="1:12" ht="12.75">
      <c r="A60" s="221"/>
      <c r="B60" s="222" t="s">
        <v>226</v>
      </c>
      <c r="C60" s="225"/>
      <c r="D60" s="226"/>
      <c r="E60" s="226"/>
      <c r="F60" s="226"/>
      <c r="G60" s="226"/>
      <c r="H60" s="226"/>
      <c r="I60" s="226"/>
      <c r="J60" s="226"/>
      <c r="K60" s="226"/>
      <c r="L60" s="227"/>
    </row>
    <row r="61" spans="2:12" ht="12.75">
      <c r="B61" s="222"/>
      <c r="C61" s="228"/>
      <c r="D61" s="229"/>
      <c r="E61" s="229"/>
      <c r="F61" s="229"/>
      <c r="G61" s="229"/>
      <c r="H61" s="229"/>
      <c r="I61" s="229"/>
      <c r="J61" s="229"/>
      <c r="K61" s="229"/>
      <c r="L61" s="230"/>
    </row>
    <row r="62" spans="3:12" ht="12.75">
      <c r="C62" s="228"/>
      <c r="D62" s="229"/>
      <c r="E62" s="229"/>
      <c r="F62" s="229"/>
      <c r="G62" s="229"/>
      <c r="H62" s="229"/>
      <c r="I62" s="229"/>
      <c r="J62" s="229"/>
      <c r="K62" s="229"/>
      <c r="L62" s="230"/>
    </row>
    <row r="63" spans="3:12" ht="12.75">
      <c r="C63" s="228"/>
      <c r="D63" s="229"/>
      <c r="E63" s="229"/>
      <c r="F63" s="229"/>
      <c r="G63" s="229"/>
      <c r="H63" s="229"/>
      <c r="I63" s="229"/>
      <c r="J63" s="229"/>
      <c r="K63" s="229"/>
      <c r="L63" s="230"/>
    </row>
    <row r="64" spans="3:12" ht="12.75">
      <c r="C64" s="228"/>
      <c r="D64" s="229"/>
      <c r="E64" s="229"/>
      <c r="F64" s="229"/>
      <c r="G64" s="229"/>
      <c r="H64" s="229"/>
      <c r="I64" s="229"/>
      <c r="J64" s="229"/>
      <c r="K64" s="229"/>
      <c r="L64" s="230"/>
    </row>
    <row r="65" spans="3:12" ht="12.75">
      <c r="C65" s="228"/>
      <c r="D65" s="229"/>
      <c r="E65" s="229"/>
      <c r="F65" s="229"/>
      <c r="G65" s="229"/>
      <c r="H65" s="229"/>
      <c r="I65" s="229"/>
      <c r="J65" s="229"/>
      <c r="K65" s="229"/>
      <c r="L65" s="230"/>
    </row>
    <row r="66" spans="3:12" ht="12.75">
      <c r="C66" s="228"/>
      <c r="D66" s="229"/>
      <c r="E66" s="229"/>
      <c r="F66" s="229"/>
      <c r="G66" s="229"/>
      <c r="H66" s="229"/>
      <c r="I66" s="229"/>
      <c r="J66" s="229"/>
      <c r="K66" s="229"/>
      <c r="L66" s="230"/>
    </row>
    <row r="67" spans="3:12" ht="12.75">
      <c r="C67" s="231"/>
      <c r="D67" s="232"/>
      <c r="E67" s="232"/>
      <c r="F67" s="232"/>
      <c r="G67" s="232"/>
      <c r="H67" s="232"/>
      <c r="I67" s="232"/>
      <c r="J67" s="232"/>
      <c r="K67" s="232"/>
      <c r="L67" s="233"/>
    </row>
  </sheetData>
  <sheetProtection selectLockedCells="1"/>
  <mergeCells count="314">
    <mergeCell ref="L53:L54"/>
    <mergeCell ref="K53:K54"/>
    <mergeCell ref="F47:F48"/>
    <mergeCell ref="H47:H48"/>
    <mergeCell ref="J47:J48"/>
    <mergeCell ref="L47:L48"/>
    <mergeCell ref="K47:K48"/>
    <mergeCell ref="I47:I48"/>
    <mergeCell ref="J49:J50"/>
    <mergeCell ref="K49:K50"/>
    <mergeCell ref="F35:F36"/>
    <mergeCell ref="H35:H36"/>
    <mergeCell ref="J35:J36"/>
    <mergeCell ref="L35:L36"/>
    <mergeCell ref="F29:F30"/>
    <mergeCell ref="H29:H30"/>
    <mergeCell ref="J29:J30"/>
    <mergeCell ref="L29:L30"/>
    <mergeCell ref="G29:G30"/>
    <mergeCell ref="L31:L32"/>
    <mergeCell ref="L17:L18"/>
    <mergeCell ref="D23:D24"/>
    <mergeCell ref="F23:F24"/>
    <mergeCell ref="H23:H24"/>
    <mergeCell ref="J23:J24"/>
    <mergeCell ref="L23:L24"/>
    <mergeCell ref="D17:D18"/>
    <mergeCell ref="F17:F18"/>
    <mergeCell ref="H17:H18"/>
    <mergeCell ref="J17:J18"/>
    <mergeCell ref="D15:D16"/>
    <mergeCell ref="F15:F16"/>
    <mergeCell ref="H15:H16"/>
    <mergeCell ref="J15:J16"/>
    <mergeCell ref="L15:L16"/>
    <mergeCell ref="D13:D14"/>
    <mergeCell ref="F13:F14"/>
    <mergeCell ref="H13:H14"/>
    <mergeCell ref="J13:J14"/>
    <mergeCell ref="D11:D12"/>
    <mergeCell ref="F11:F12"/>
    <mergeCell ref="H11:H12"/>
    <mergeCell ref="J11:J12"/>
    <mergeCell ref="L11:L12"/>
    <mergeCell ref="D9:D10"/>
    <mergeCell ref="F9:F10"/>
    <mergeCell ref="H9:H10"/>
    <mergeCell ref="J9:J10"/>
    <mergeCell ref="I5:I6"/>
    <mergeCell ref="J5:J6"/>
    <mergeCell ref="K5:K6"/>
    <mergeCell ref="L5:L6"/>
    <mergeCell ref="C45:C46"/>
    <mergeCell ref="D45:D46"/>
    <mergeCell ref="C35:C36"/>
    <mergeCell ref="C37:C38"/>
    <mergeCell ref="D37:D38"/>
    <mergeCell ref="C39:C40"/>
    <mergeCell ref="C47:C48"/>
    <mergeCell ref="C49:C50"/>
    <mergeCell ref="D49:D50"/>
    <mergeCell ref="D47:D48"/>
    <mergeCell ref="C41:C42"/>
    <mergeCell ref="D41:D42"/>
    <mergeCell ref="C43:C44"/>
    <mergeCell ref="D43:D44"/>
    <mergeCell ref="D39:D40"/>
    <mergeCell ref="D35:D36"/>
    <mergeCell ref="C29:C30"/>
    <mergeCell ref="C31:C32"/>
    <mergeCell ref="D31:D32"/>
    <mergeCell ref="C33:C34"/>
    <mergeCell ref="D33:D34"/>
    <mergeCell ref="D29:D30"/>
    <mergeCell ref="C25:C26"/>
    <mergeCell ref="D25:D26"/>
    <mergeCell ref="C27:C28"/>
    <mergeCell ref="D27:D28"/>
    <mergeCell ref="C19:C20"/>
    <mergeCell ref="D19:D20"/>
    <mergeCell ref="C21:C22"/>
    <mergeCell ref="D21:D22"/>
    <mergeCell ref="H39:H40"/>
    <mergeCell ref="J39:J40"/>
    <mergeCell ref="L39:L40"/>
    <mergeCell ref="C7:C8"/>
    <mergeCell ref="D7:D8"/>
    <mergeCell ref="C9:C10"/>
    <mergeCell ref="C11:C12"/>
    <mergeCell ref="C13:C14"/>
    <mergeCell ref="C15:C16"/>
    <mergeCell ref="C17:C18"/>
    <mergeCell ref="L49:L50"/>
    <mergeCell ref="L51:L52"/>
    <mergeCell ref="J51:J52"/>
    <mergeCell ref="L7:L8"/>
    <mergeCell ref="L19:L20"/>
    <mergeCell ref="L21:L22"/>
    <mergeCell ref="L25:L26"/>
    <mergeCell ref="L27:L28"/>
    <mergeCell ref="L9:L10"/>
    <mergeCell ref="L13:L14"/>
    <mergeCell ref="L33:L34"/>
    <mergeCell ref="L37:L38"/>
    <mergeCell ref="L41:L42"/>
    <mergeCell ref="J41:J42"/>
    <mergeCell ref="J43:J44"/>
    <mergeCell ref="J45:J46"/>
    <mergeCell ref="K43:K44"/>
    <mergeCell ref="K45:K46"/>
    <mergeCell ref="L43:L44"/>
    <mergeCell ref="L45:L46"/>
    <mergeCell ref="J27:J28"/>
    <mergeCell ref="J31:J32"/>
    <mergeCell ref="J33:J34"/>
    <mergeCell ref="J37:J38"/>
    <mergeCell ref="J7:J8"/>
    <mergeCell ref="J19:J20"/>
    <mergeCell ref="J21:J22"/>
    <mergeCell ref="J25:J26"/>
    <mergeCell ref="H43:H44"/>
    <mergeCell ref="H45:H46"/>
    <mergeCell ref="H49:H50"/>
    <mergeCell ref="F49:F50"/>
    <mergeCell ref="F51:F52"/>
    <mergeCell ref="G49:G50"/>
    <mergeCell ref="G51:G52"/>
    <mergeCell ref="H7:H8"/>
    <mergeCell ref="H19:H20"/>
    <mergeCell ref="H21:H22"/>
    <mergeCell ref="H25:H26"/>
    <mergeCell ref="H27:H28"/>
    <mergeCell ref="H31:H32"/>
    <mergeCell ref="H33:H34"/>
    <mergeCell ref="H37:H38"/>
    <mergeCell ref="F37:F38"/>
    <mergeCell ref="F41:F42"/>
    <mergeCell ref="F43:F44"/>
    <mergeCell ref="F45:F46"/>
    <mergeCell ref="F39:F40"/>
    <mergeCell ref="G33:G34"/>
    <mergeCell ref="G35:G36"/>
    <mergeCell ref="H41:H42"/>
    <mergeCell ref="K51:K52"/>
    <mergeCell ref="F19:F20"/>
    <mergeCell ref="F21:F22"/>
    <mergeCell ref="F25:F26"/>
    <mergeCell ref="F27:F28"/>
    <mergeCell ref="F31:F32"/>
    <mergeCell ref="F33:F34"/>
    <mergeCell ref="K39:K40"/>
    <mergeCell ref="K29:K30"/>
    <mergeCell ref="K41:K42"/>
    <mergeCell ref="K31:K32"/>
    <mergeCell ref="K33:K34"/>
    <mergeCell ref="K35:K36"/>
    <mergeCell ref="K37:K38"/>
    <mergeCell ref="K21:K22"/>
    <mergeCell ref="K23:K24"/>
    <mergeCell ref="K25:K26"/>
    <mergeCell ref="K27:K28"/>
    <mergeCell ref="I49:I50"/>
    <mergeCell ref="I51:I52"/>
    <mergeCell ref="K7:K8"/>
    <mergeCell ref="K9:K10"/>
    <mergeCell ref="K11:K12"/>
    <mergeCell ref="K13:K14"/>
    <mergeCell ref="K15:K16"/>
    <mergeCell ref="K17:K18"/>
    <mergeCell ref="K19:K20"/>
    <mergeCell ref="I39:I40"/>
    <mergeCell ref="I41:I42"/>
    <mergeCell ref="I43:I44"/>
    <mergeCell ref="I45:I46"/>
    <mergeCell ref="I31:I32"/>
    <mergeCell ref="I33:I34"/>
    <mergeCell ref="I35:I36"/>
    <mergeCell ref="I37:I38"/>
    <mergeCell ref="I23:I24"/>
    <mergeCell ref="I25:I26"/>
    <mergeCell ref="I27:I28"/>
    <mergeCell ref="I29:I30"/>
    <mergeCell ref="I15:I16"/>
    <mergeCell ref="I17:I18"/>
    <mergeCell ref="I19:I20"/>
    <mergeCell ref="I21:I22"/>
    <mergeCell ref="I7:I8"/>
    <mergeCell ref="I9:I10"/>
    <mergeCell ref="I11:I12"/>
    <mergeCell ref="I13:I14"/>
    <mergeCell ref="G45:G46"/>
    <mergeCell ref="G47:G48"/>
    <mergeCell ref="G37:G38"/>
    <mergeCell ref="G39:G40"/>
    <mergeCell ref="G41:G42"/>
    <mergeCell ref="G43:G44"/>
    <mergeCell ref="G21:G22"/>
    <mergeCell ref="G23:G24"/>
    <mergeCell ref="G25:G26"/>
    <mergeCell ref="G27:G28"/>
    <mergeCell ref="G15:G16"/>
    <mergeCell ref="G17:G18"/>
    <mergeCell ref="G19:G20"/>
    <mergeCell ref="G31:G32"/>
    <mergeCell ref="G7:G8"/>
    <mergeCell ref="G9:G10"/>
    <mergeCell ref="G11:G12"/>
    <mergeCell ref="G13:G14"/>
    <mergeCell ref="E43:E44"/>
    <mergeCell ref="E27:E28"/>
    <mergeCell ref="E29:E30"/>
    <mergeCell ref="E31:E32"/>
    <mergeCell ref="E33:E34"/>
    <mergeCell ref="E45:E46"/>
    <mergeCell ref="E47:E48"/>
    <mergeCell ref="E49:E50"/>
    <mergeCell ref="E35:E36"/>
    <mergeCell ref="E37:E38"/>
    <mergeCell ref="E39:E40"/>
    <mergeCell ref="E41:E42"/>
    <mergeCell ref="E21:E22"/>
    <mergeCell ref="E23:E24"/>
    <mergeCell ref="E25:E26"/>
    <mergeCell ref="A33:A34"/>
    <mergeCell ref="A29:A30"/>
    <mergeCell ref="B29:B30"/>
    <mergeCell ref="A31:A32"/>
    <mergeCell ref="B31:B32"/>
    <mergeCell ref="A25:A26"/>
    <mergeCell ref="C23:C24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B55:B56"/>
    <mergeCell ref="C56:D56"/>
    <mergeCell ref="A47:A48"/>
    <mergeCell ref="B47:B48"/>
    <mergeCell ref="A49:A50"/>
    <mergeCell ref="B49:B50"/>
    <mergeCell ref="E56:F56"/>
    <mergeCell ref="G56:H56"/>
    <mergeCell ref="I56:J56"/>
    <mergeCell ref="K56:L56"/>
    <mergeCell ref="C53:C54"/>
    <mergeCell ref="E53:E54"/>
    <mergeCell ref="G53:G54"/>
    <mergeCell ref="I53:I54"/>
    <mergeCell ref="D53:D54"/>
    <mergeCell ref="F53:F54"/>
    <mergeCell ref="H53:H54"/>
    <mergeCell ref="J53:J54"/>
    <mergeCell ref="A51:A52"/>
    <mergeCell ref="B51:B52"/>
    <mergeCell ref="B53:B54"/>
    <mergeCell ref="A53:A54"/>
    <mergeCell ref="E51:E52"/>
    <mergeCell ref="H51:H52"/>
    <mergeCell ref="C51:C52"/>
    <mergeCell ref="D51:D52"/>
    <mergeCell ref="A43:A44"/>
    <mergeCell ref="B43:B44"/>
    <mergeCell ref="A45:A46"/>
    <mergeCell ref="B45:B46"/>
    <mergeCell ref="A39:A40"/>
    <mergeCell ref="B39:B40"/>
    <mergeCell ref="A41:A42"/>
    <mergeCell ref="B41:B42"/>
    <mergeCell ref="A35:A36"/>
    <mergeCell ref="B35:B36"/>
    <mergeCell ref="A37:A38"/>
    <mergeCell ref="B37:B38"/>
    <mergeCell ref="A7:A8"/>
    <mergeCell ref="A13:A14"/>
    <mergeCell ref="B13:B14"/>
    <mergeCell ref="A15:A16"/>
    <mergeCell ref="B15:B16"/>
    <mergeCell ref="A9:A10"/>
    <mergeCell ref="B11:B12"/>
    <mergeCell ref="G3:H3"/>
    <mergeCell ref="B7:B8"/>
    <mergeCell ref="B33:B34"/>
    <mergeCell ref="E7:E8"/>
    <mergeCell ref="F7:F8"/>
    <mergeCell ref="E9:E10"/>
    <mergeCell ref="E11:E12"/>
    <mergeCell ref="B25:B26"/>
    <mergeCell ref="E19:E20"/>
    <mergeCell ref="E13:E14"/>
    <mergeCell ref="E15:E16"/>
    <mergeCell ref="E17:E18"/>
    <mergeCell ref="A5:A6"/>
    <mergeCell ref="B5:B6"/>
    <mergeCell ref="C5:C6"/>
    <mergeCell ref="E5:E6"/>
    <mergeCell ref="D5:D6"/>
    <mergeCell ref="B9:B10"/>
    <mergeCell ref="A11:A12"/>
    <mergeCell ref="B60:B61"/>
    <mergeCell ref="C60:L67"/>
    <mergeCell ref="I3:J3"/>
    <mergeCell ref="K3:L3"/>
    <mergeCell ref="F5:F6"/>
    <mergeCell ref="G5:G6"/>
    <mergeCell ref="H5:H6"/>
    <mergeCell ref="B58:D58"/>
    <mergeCell ref="C3:D3"/>
    <mergeCell ref="E3:F3"/>
  </mergeCells>
  <dataValidations count="1">
    <dataValidation allowBlank="1" showInputMessage="1" showErrorMessage="1" promptTitle="Bring it! X me!" prompt="Place an &quot;X&quot; here when you're finished with your workout for the day." sqref="C56:L56"/>
  </dataValidations>
  <hyperlinks>
    <hyperlink ref="B58:D58" location="'Full Routine'!A1" display="Click here to go back to the Main Calendar Page"/>
  </hyperlink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68"/>
  <sheetViews>
    <sheetView zoomScale="75" zoomScaleNormal="75" zoomScalePageLayoutView="0" workbookViewId="0" topLeftCell="A1">
      <selection activeCell="Q25" sqref="A1:IV16384"/>
    </sheetView>
  </sheetViews>
  <sheetFormatPr defaultColWidth="8.8515625" defaultRowHeight="12.75"/>
  <cols>
    <col min="1" max="1" width="7.7109375" style="139" customWidth="1"/>
    <col min="2" max="2" width="25.7109375" style="139" bestFit="1" customWidth="1"/>
    <col min="3" max="12" width="7.7109375" style="139" customWidth="1"/>
    <col min="13" max="16384" width="8.8515625" style="139" customWidth="1"/>
  </cols>
  <sheetData>
    <row r="1" spans="1:12" ht="18">
      <c r="A1" s="1" t="s">
        <v>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ht="13.5" thickBot="1"/>
    <row r="3" spans="1:12" ht="12.75">
      <c r="A3" s="180" t="s">
        <v>23</v>
      </c>
      <c r="B3" s="181" t="s">
        <v>24</v>
      </c>
      <c r="C3" s="182" t="s">
        <v>4</v>
      </c>
      <c r="D3" s="182"/>
      <c r="E3" s="182" t="s">
        <v>5</v>
      </c>
      <c r="F3" s="182"/>
      <c r="G3" s="182" t="s">
        <v>6</v>
      </c>
      <c r="H3" s="182"/>
      <c r="I3" s="182" t="s">
        <v>9</v>
      </c>
      <c r="J3" s="182"/>
      <c r="K3" s="183" t="s">
        <v>11</v>
      </c>
      <c r="L3" s="184"/>
    </row>
    <row r="4" spans="1:12" ht="12.75">
      <c r="A4" s="185"/>
      <c r="B4" s="186"/>
      <c r="C4" s="189" t="s">
        <v>37</v>
      </c>
      <c r="D4" s="236" t="s">
        <v>38</v>
      </c>
      <c r="E4" s="189" t="s">
        <v>37</v>
      </c>
      <c r="F4" s="189" t="s">
        <v>38</v>
      </c>
      <c r="G4" s="237" t="s">
        <v>37</v>
      </c>
      <c r="H4" s="236" t="s">
        <v>38</v>
      </c>
      <c r="I4" s="189" t="s">
        <v>37</v>
      </c>
      <c r="J4" s="189" t="s">
        <v>38</v>
      </c>
      <c r="K4" s="237" t="s">
        <v>37</v>
      </c>
      <c r="L4" s="191" t="s">
        <v>38</v>
      </c>
    </row>
    <row r="5" spans="1:12" ht="12.75">
      <c r="A5" s="238">
        <v>1</v>
      </c>
      <c r="B5" s="206" t="s">
        <v>26</v>
      </c>
      <c r="C5" s="269"/>
      <c r="D5" s="277"/>
      <c r="E5" s="269"/>
      <c r="F5" s="277"/>
      <c r="G5" s="269"/>
      <c r="H5" s="277"/>
      <c r="I5" s="269"/>
      <c r="J5" s="277"/>
      <c r="K5" s="269"/>
      <c r="L5" s="278"/>
    </row>
    <row r="6" spans="1:12" ht="12.75">
      <c r="A6" s="238"/>
      <c r="B6" s="206"/>
      <c r="C6" s="271"/>
      <c r="D6" s="279"/>
      <c r="E6" s="271"/>
      <c r="F6" s="279"/>
      <c r="G6" s="271"/>
      <c r="H6" s="279"/>
      <c r="I6" s="271"/>
      <c r="J6" s="279"/>
      <c r="K6" s="271"/>
      <c r="L6" s="280"/>
    </row>
    <row r="7" spans="1:12" ht="12.75">
      <c r="A7" s="238">
        <v>2</v>
      </c>
      <c r="B7" s="206" t="s">
        <v>34</v>
      </c>
      <c r="C7" s="269"/>
      <c r="D7" s="270"/>
      <c r="E7" s="269"/>
      <c r="F7" s="270"/>
      <c r="G7" s="269"/>
      <c r="H7" s="270"/>
      <c r="I7" s="269"/>
      <c r="J7" s="270"/>
      <c r="K7" s="269"/>
      <c r="L7" s="275"/>
    </row>
    <row r="8" spans="1:12" ht="12.75">
      <c r="A8" s="238"/>
      <c r="B8" s="206"/>
      <c r="C8" s="271"/>
      <c r="D8" s="272"/>
      <c r="E8" s="271"/>
      <c r="F8" s="272"/>
      <c r="G8" s="271"/>
      <c r="H8" s="272"/>
      <c r="I8" s="271"/>
      <c r="J8" s="272"/>
      <c r="K8" s="271"/>
      <c r="L8" s="276"/>
    </row>
    <row r="9" spans="1:12" ht="12.75">
      <c r="A9" s="238">
        <v>3</v>
      </c>
      <c r="B9" s="206" t="s">
        <v>83</v>
      </c>
      <c r="C9" s="269"/>
      <c r="D9" s="270"/>
      <c r="E9" s="269"/>
      <c r="F9" s="270"/>
      <c r="G9" s="269"/>
      <c r="H9" s="270"/>
      <c r="I9" s="269"/>
      <c r="J9" s="270"/>
      <c r="K9" s="269"/>
      <c r="L9" s="275"/>
    </row>
    <row r="10" spans="1:12" ht="12.75">
      <c r="A10" s="238"/>
      <c r="B10" s="206"/>
      <c r="C10" s="271"/>
      <c r="D10" s="272"/>
      <c r="E10" s="271"/>
      <c r="F10" s="272"/>
      <c r="G10" s="271"/>
      <c r="H10" s="272"/>
      <c r="I10" s="271"/>
      <c r="J10" s="272"/>
      <c r="K10" s="271"/>
      <c r="L10" s="276"/>
    </row>
    <row r="11" spans="1:12" ht="12.75">
      <c r="A11" s="238">
        <v>4</v>
      </c>
      <c r="B11" s="206" t="s">
        <v>84</v>
      </c>
      <c r="C11" s="269"/>
      <c r="D11" s="270"/>
      <c r="E11" s="269"/>
      <c r="F11" s="270"/>
      <c r="G11" s="269"/>
      <c r="H11" s="270"/>
      <c r="I11" s="269"/>
      <c r="J11" s="270"/>
      <c r="K11" s="269"/>
      <c r="L11" s="275"/>
    </row>
    <row r="12" spans="1:12" ht="12.75">
      <c r="A12" s="238"/>
      <c r="B12" s="206"/>
      <c r="C12" s="271"/>
      <c r="D12" s="272"/>
      <c r="E12" s="271"/>
      <c r="F12" s="272"/>
      <c r="G12" s="271"/>
      <c r="H12" s="272"/>
      <c r="I12" s="271"/>
      <c r="J12" s="272"/>
      <c r="K12" s="271"/>
      <c r="L12" s="276"/>
    </row>
    <row r="13" spans="1:12" ht="12.75">
      <c r="A13" s="238">
        <v>5</v>
      </c>
      <c r="B13" s="206" t="s">
        <v>58</v>
      </c>
      <c r="C13" s="269"/>
      <c r="D13" s="277"/>
      <c r="E13" s="269"/>
      <c r="F13" s="277"/>
      <c r="G13" s="269"/>
      <c r="H13" s="277"/>
      <c r="I13" s="269"/>
      <c r="J13" s="277"/>
      <c r="K13" s="269"/>
      <c r="L13" s="278"/>
    </row>
    <row r="14" spans="1:12" ht="12.75">
      <c r="A14" s="238"/>
      <c r="B14" s="206"/>
      <c r="C14" s="271"/>
      <c r="D14" s="279"/>
      <c r="E14" s="271"/>
      <c r="F14" s="279"/>
      <c r="G14" s="271"/>
      <c r="H14" s="279"/>
      <c r="I14" s="271"/>
      <c r="J14" s="279"/>
      <c r="K14" s="271"/>
      <c r="L14" s="280"/>
    </row>
    <row r="15" spans="1:12" ht="12.75">
      <c r="A15" s="238">
        <v>6</v>
      </c>
      <c r="B15" s="206" t="s">
        <v>85</v>
      </c>
      <c r="C15" s="269"/>
      <c r="D15" s="270"/>
      <c r="E15" s="269"/>
      <c r="F15" s="270"/>
      <c r="G15" s="269"/>
      <c r="H15" s="270"/>
      <c r="I15" s="269"/>
      <c r="J15" s="270"/>
      <c r="K15" s="269"/>
      <c r="L15" s="275"/>
    </row>
    <row r="16" spans="1:12" ht="12.75">
      <c r="A16" s="238"/>
      <c r="B16" s="206"/>
      <c r="C16" s="271"/>
      <c r="D16" s="272"/>
      <c r="E16" s="271"/>
      <c r="F16" s="272"/>
      <c r="G16" s="271"/>
      <c r="H16" s="272"/>
      <c r="I16" s="271"/>
      <c r="J16" s="272"/>
      <c r="K16" s="271"/>
      <c r="L16" s="276"/>
    </row>
    <row r="17" spans="1:12" ht="12.75">
      <c r="A17" s="238">
        <v>7</v>
      </c>
      <c r="B17" s="206" t="s">
        <v>86</v>
      </c>
      <c r="C17" s="269"/>
      <c r="D17" s="270"/>
      <c r="E17" s="269"/>
      <c r="F17" s="270"/>
      <c r="G17" s="269"/>
      <c r="H17" s="270"/>
      <c r="I17" s="269"/>
      <c r="J17" s="270"/>
      <c r="K17" s="269"/>
      <c r="L17" s="275"/>
    </row>
    <row r="18" spans="1:12" ht="12.75">
      <c r="A18" s="238"/>
      <c r="B18" s="206"/>
      <c r="C18" s="271"/>
      <c r="D18" s="272"/>
      <c r="E18" s="271"/>
      <c r="F18" s="272"/>
      <c r="G18" s="271"/>
      <c r="H18" s="272"/>
      <c r="I18" s="271"/>
      <c r="J18" s="272"/>
      <c r="K18" s="271"/>
      <c r="L18" s="276"/>
    </row>
    <row r="19" spans="1:12" ht="12.75">
      <c r="A19" s="238">
        <v>8</v>
      </c>
      <c r="B19" s="206" t="s">
        <v>87</v>
      </c>
      <c r="C19" s="269"/>
      <c r="D19" s="270"/>
      <c r="E19" s="269"/>
      <c r="F19" s="270"/>
      <c r="G19" s="269"/>
      <c r="H19" s="270"/>
      <c r="I19" s="269"/>
      <c r="J19" s="270"/>
      <c r="K19" s="269"/>
      <c r="L19" s="275"/>
    </row>
    <row r="20" spans="1:12" ht="12.75">
      <c r="A20" s="238"/>
      <c r="B20" s="206"/>
      <c r="C20" s="271"/>
      <c r="D20" s="272"/>
      <c r="E20" s="271"/>
      <c r="F20" s="272"/>
      <c r="G20" s="271"/>
      <c r="H20" s="272"/>
      <c r="I20" s="271"/>
      <c r="J20" s="272"/>
      <c r="K20" s="271"/>
      <c r="L20" s="276"/>
    </row>
    <row r="21" spans="1:12" ht="12.75">
      <c r="A21" s="238">
        <v>9</v>
      </c>
      <c r="B21" s="206" t="s">
        <v>88</v>
      </c>
      <c r="C21" s="269"/>
      <c r="D21" s="277"/>
      <c r="E21" s="269"/>
      <c r="F21" s="277"/>
      <c r="G21" s="269"/>
      <c r="H21" s="277"/>
      <c r="I21" s="269"/>
      <c r="J21" s="277"/>
      <c r="K21" s="269"/>
      <c r="L21" s="278"/>
    </row>
    <row r="22" spans="1:12" ht="12.75">
      <c r="A22" s="238"/>
      <c r="B22" s="206"/>
      <c r="C22" s="271"/>
      <c r="D22" s="279"/>
      <c r="E22" s="271"/>
      <c r="F22" s="279"/>
      <c r="G22" s="271"/>
      <c r="H22" s="279"/>
      <c r="I22" s="271"/>
      <c r="J22" s="279"/>
      <c r="K22" s="271"/>
      <c r="L22" s="280"/>
    </row>
    <row r="23" spans="1:12" ht="12.75">
      <c r="A23" s="238">
        <v>10</v>
      </c>
      <c r="B23" s="206" t="s">
        <v>89</v>
      </c>
      <c r="C23" s="269"/>
      <c r="D23" s="270"/>
      <c r="E23" s="269"/>
      <c r="F23" s="270"/>
      <c r="G23" s="269"/>
      <c r="H23" s="270"/>
      <c r="I23" s="269"/>
      <c r="J23" s="270"/>
      <c r="K23" s="269"/>
      <c r="L23" s="275"/>
    </row>
    <row r="24" spans="1:12" ht="12.75">
      <c r="A24" s="238"/>
      <c r="B24" s="206"/>
      <c r="C24" s="271"/>
      <c r="D24" s="272"/>
      <c r="E24" s="271"/>
      <c r="F24" s="272"/>
      <c r="G24" s="271"/>
      <c r="H24" s="272"/>
      <c r="I24" s="271"/>
      <c r="J24" s="272"/>
      <c r="K24" s="271"/>
      <c r="L24" s="276"/>
    </row>
    <row r="25" spans="1:12" ht="12.75">
      <c r="A25" s="238">
        <v>11</v>
      </c>
      <c r="B25" s="206" t="s">
        <v>90</v>
      </c>
      <c r="C25" s="269"/>
      <c r="D25" s="270"/>
      <c r="E25" s="269"/>
      <c r="F25" s="270"/>
      <c r="G25" s="269"/>
      <c r="H25" s="270"/>
      <c r="I25" s="269"/>
      <c r="J25" s="270"/>
      <c r="K25" s="269"/>
      <c r="L25" s="275"/>
    </row>
    <row r="26" spans="1:12" ht="12.75">
      <c r="A26" s="238"/>
      <c r="B26" s="206"/>
      <c r="C26" s="271"/>
      <c r="D26" s="272"/>
      <c r="E26" s="271"/>
      <c r="F26" s="272"/>
      <c r="G26" s="271"/>
      <c r="H26" s="272"/>
      <c r="I26" s="271"/>
      <c r="J26" s="272"/>
      <c r="K26" s="271"/>
      <c r="L26" s="276"/>
    </row>
    <row r="27" spans="1:12" ht="12.75">
      <c r="A27" s="238">
        <v>12</v>
      </c>
      <c r="B27" s="206" t="s">
        <v>49</v>
      </c>
      <c r="C27" s="269"/>
      <c r="D27" s="270"/>
      <c r="E27" s="269"/>
      <c r="F27" s="270"/>
      <c r="G27" s="269"/>
      <c r="H27" s="270"/>
      <c r="I27" s="269"/>
      <c r="J27" s="270"/>
      <c r="K27" s="269"/>
      <c r="L27" s="275"/>
    </row>
    <row r="28" spans="1:12" ht="12.75">
      <c r="A28" s="238"/>
      <c r="B28" s="206"/>
      <c r="C28" s="271"/>
      <c r="D28" s="272"/>
      <c r="E28" s="271"/>
      <c r="F28" s="272"/>
      <c r="G28" s="271"/>
      <c r="H28" s="272"/>
      <c r="I28" s="271"/>
      <c r="J28" s="272"/>
      <c r="K28" s="271"/>
      <c r="L28" s="276"/>
    </row>
    <row r="29" spans="1:12" ht="12.75">
      <c r="A29" s="238">
        <v>13</v>
      </c>
      <c r="B29" s="206" t="s">
        <v>91</v>
      </c>
      <c r="C29" s="269"/>
      <c r="D29" s="277"/>
      <c r="E29" s="269"/>
      <c r="F29" s="277"/>
      <c r="G29" s="269"/>
      <c r="H29" s="277"/>
      <c r="I29" s="269"/>
      <c r="J29" s="277"/>
      <c r="K29" s="269"/>
      <c r="L29" s="278"/>
    </row>
    <row r="30" spans="1:12" ht="12.75">
      <c r="A30" s="238"/>
      <c r="B30" s="206"/>
      <c r="C30" s="271"/>
      <c r="D30" s="279"/>
      <c r="E30" s="271"/>
      <c r="F30" s="279"/>
      <c r="G30" s="271"/>
      <c r="H30" s="279"/>
      <c r="I30" s="271"/>
      <c r="J30" s="279"/>
      <c r="K30" s="271"/>
      <c r="L30" s="280"/>
    </row>
    <row r="31" spans="1:12" ht="12.75">
      <c r="A31" s="238">
        <v>14</v>
      </c>
      <c r="B31" s="206" t="s">
        <v>92</v>
      </c>
      <c r="C31" s="269"/>
      <c r="D31" s="270"/>
      <c r="E31" s="269"/>
      <c r="F31" s="270"/>
      <c r="G31" s="269"/>
      <c r="H31" s="270"/>
      <c r="I31" s="269"/>
      <c r="J31" s="270"/>
      <c r="K31" s="269"/>
      <c r="L31" s="275"/>
    </row>
    <row r="32" spans="1:12" ht="12.75">
      <c r="A32" s="238"/>
      <c r="B32" s="206"/>
      <c r="C32" s="271"/>
      <c r="D32" s="272"/>
      <c r="E32" s="271"/>
      <c r="F32" s="272"/>
      <c r="G32" s="271"/>
      <c r="H32" s="272"/>
      <c r="I32" s="271"/>
      <c r="J32" s="272"/>
      <c r="K32" s="271"/>
      <c r="L32" s="276"/>
    </row>
    <row r="33" spans="1:12" ht="12.75">
      <c r="A33" s="238">
        <v>15</v>
      </c>
      <c r="B33" s="206" t="s">
        <v>52</v>
      </c>
      <c r="C33" s="269"/>
      <c r="D33" s="270"/>
      <c r="E33" s="269"/>
      <c r="F33" s="270"/>
      <c r="G33" s="269"/>
      <c r="H33" s="270"/>
      <c r="I33" s="269"/>
      <c r="J33" s="270"/>
      <c r="K33" s="269"/>
      <c r="L33" s="275"/>
    </row>
    <row r="34" spans="1:12" ht="12.75">
      <c r="A34" s="238"/>
      <c r="B34" s="206"/>
      <c r="C34" s="271"/>
      <c r="D34" s="272"/>
      <c r="E34" s="271"/>
      <c r="F34" s="272"/>
      <c r="G34" s="271"/>
      <c r="H34" s="272"/>
      <c r="I34" s="271"/>
      <c r="J34" s="272"/>
      <c r="K34" s="271"/>
      <c r="L34" s="276"/>
    </row>
    <row r="35" spans="1:12" ht="12.75">
      <c r="A35" s="238">
        <v>16</v>
      </c>
      <c r="B35" s="206" t="s">
        <v>93</v>
      </c>
      <c r="C35" s="269"/>
      <c r="D35" s="270"/>
      <c r="E35" s="269"/>
      <c r="F35" s="270"/>
      <c r="G35" s="269"/>
      <c r="H35" s="270"/>
      <c r="I35" s="269"/>
      <c r="J35" s="270"/>
      <c r="K35" s="269"/>
      <c r="L35" s="275"/>
    </row>
    <row r="36" spans="1:12" ht="12.75">
      <c r="A36" s="238"/>
      <c r="B36" s="206"/>
      <c r="C36" s="271"/>
      <c r="D36" s="272"/>
      <c r="E36" s="271"/>
      <c r="F36" s="272"/>
      <c r="G36" s="271"/>
      <c r="H36" s="272"/>
      <c r="I36" s="271"/>
      <c r="J36" s="272"/>
      <c r="K36" s="271"/>
      <c r="L36" s="276"/>
    </row>
    <row r="37" spans="1:12" ht="12.75">
      <c r="A37" s="238">
        <v>17</v>
      </c>
      <c r="B37" s="206" t="s">
        <v>94</v>
      </c>
      <c r="C37" s="269"/>
      <c r="D37" s="277"/>
      <c r="E37" s="269"/>
      <c r="F37" s="277"/>
      <c r="G37" s="269"/>
      <c r="H37" s="277"/>
      <c r="I37" s="269"/>
      <c r="J37" s="277"/>
      <c r="K37" s="269"/>
      <c r="L37" s="278"/>
    </row>
    <row r="38" spans="1:12" ht="12.75">
      <c r="A38" s="238"/>
      <c r="B38" s="206"/>
      <c r="C38" s="271"/>
      <c r="D38" s="279"/>
      <c r="E38" s="271"/>
      <c r="F38" s="279"/>
      <c r="G38" s="271"/>
      <c r="H38" s="279"/>
      <c r="I38" s="271"/>
      <c r="J38" s="279"/>
      <c r="K38" s="271"/>
      <c r="L38" s="280"/>
    </row>
    <row r="39" spans="1:12" ht="12.75">
      <c r="A39" s="238">
        <v>18</v>
      </c>
      <c r="B39" s="206" t="s">
        <v>95</v>
      </c>
      <c r="C39" s="269"/>
      <c r="D39" s="270"/>
      <c r="E39" s="269"/>
      <c r="F39" s="270"/>
      <c r="G39" s="269"/>
      <c r="H39" s="270"/>
      <c r="I39" s="269"/>
      <c r="J39" s="270"/>
      <c r="K39" s="269"/>
      <c r="L39" s="275"/>
    </row>
    <row r="40" spans="1:12" ht="12.75">
      <c r="A40" s="238"/>
      <c r="B40" s="206"/>
      <c r="C40" s="271"/>
      <c r="D40" s="272"/>
      <c r="E40" s="271"/>
      <c r="F40" s="272"/>
      <c r="G40" s="271"/>
      <c r="H40" s="272"/>
      <c r="I40" s="271"/>
      <c r="J40" s="272"/>
      <c r="K40" s="271"/>
      <c r="L40" s="276"/>
    </row>
    <row r="41" spans="1:12" ht="12.75">
      <c r="A41" s="238">
        <v>19</v>
      </c>
      <c r="B41" s="206" t="s">
        <v>96</v>
      </c>
      <c r="C41" s="269"/>
      <c r="D41" s="270"/>
      <c r="E41" s="269"/>
      <c r="F41" s="270"/>
      <c r="G41" s="269"/>
      <c r="H41" s="270"/>
      <c r="I41" s="269"/>
      <c r="J41" s="270"/>
      <c r="K41" s="269"/>
      <c r="L41" s="270"/>
    </row>
    <row r="42" spans="1:12" ht="12.75">
      <c r="A42" s="238"/>
      <c r="B42" s="206"/>
      <c r="C42" s="271"/>
      <c r="D42" s="272"/>
      <c r="E42" s="271"/>
      <c r="F42" s="272"/>
      <c r="G42" s="271"/>
      <c r="H42" s="272"/>
      <c r="I42" s="271"/>
      <c r="J42" s="272"/>
      <c r="K42" s="271"/>
      <c r="L42" s="272"/>
    </row>
    <row r="43" spans="1:12" ht="12.75">
      <c r="A43" s="238">
        <v>20</v>
      </c>
      <c r="B43" s="206" t="s">
        <v>97</v>
      </c>
      <c r="C43" s="269"/>
      <c r="D43" s="270"/>
      <c r="E43" s="269"/>
      <c r="F43" s="270"/>
      <c r="G43" s="269"/>
      <c r="H43" s="270"/>
      <c r="I43" s="269"/>
      <c r="J43" s="270"/>
      <c r="K43" s="269"/>
      <c r="L43" s="275"/>
    </row>
    <row r="44" spans="1:12" ht="12.75">
      <c r="A44" s="238"/>
      <c r="B44" s="206"/>
      <c r="C44" s="271"/>
      <c r="D44" s="272"/>
      <c r="E44" s="271"/>
      <c r="F44" s="272"/>
      <c r="G44" s="271"/>
      <c r="H44" s="272"/>
      <c r="I44" s="271"/>
      <c r="J44" s="272"/>
      <c r="K44" s="271"/>
      <c r="L44" s="276"/>
    </row>
    <row r="45" spans="1:12" ht="12.75">
      <c r="A45" s="238">
        <v>21</v>
      </c>
      <c r="B45" s="206" t="s">
        <v>98</v>
      </c>
      <c r="C45" s="269"/>
      <c r="D45" s="277"/>
      <c r="E45" s="269"/>
      <c r="F45" s="277"/>
      <c r="G45" s="269"/>
      <c r="H45" s="277"/>
      <c r="I45" s="269"/>
      <c r="J45" s="277"/>
      <c r="K45" s="269"/>
      <c r="L45" s="278"/>
    </row>
    <row r="46" spans="1:12" ht="12.75">
      <c r="A46" s="238"/>
      <c r="B46" s="206"/>
      <c r="C46" s="271"/>
      <c r="D46" s="279"/>
      <c r="E46" s="271"/>
      <c r="F46" s="279"/>
      <c r="G46" s="271"/>
      <c r="H46" s="279"/>
      <c r="I46" s="271"/>
      <c r="J46" s="279"/>
      <c r="K46" s="271"/>
      <c r="L46" s="280"/>
    </row>
    <row r="47" spans="1:12" ht="12.75">
      <c r="A47" s="238">
        <v>22</v>
      </c>
      <c r="B47" s="206" t="s">
        <v>99</v>
      </c>
      <c r="C47" s="269"/>
      <c r="D47" s="277"/>
      <c r="E47" s="269"/>
      <c r="F47" s="277"/>
      <c r="G47" s="269"/>
      <c r="H47" s="277"/>
      <c r="I47" s="269"/>
      <c r="J47" s="277"/>
      <c r="K47" s="269"/>
      <c r="L47" s="278"/>
    </row>
    <row r="48" spans="1:12" ht="12.75">
      <c r="A48" s="238"/>
      <c r="B48" s="206"/>
      <c r="C48" s="271"/>
      <c r="D48" s="279"/>
      <c r="E48" s="271"/>
      <c r="F48" s="279"/>
      <c r="G48" s="271"/>
      <c r="H48" s="279"/>
      <c r="I48" s="271"/>
      <c r="J48" s="279"/>
      <c r="K48" s="271"/>
      <c r="L48" s="280"/>
    </row>
    <row r="49" spans="1:12" ht="12.75">
      <c r="A49" s="238">
        <v>23</v>
      </c>
      <c r="B49" s="206" t="s">
        <v>100</v>
      </c>
      <c r="C49" s="269"/>
      <c r="D49" s="270"/>
      <c r="E49" s="269"/>
      <c r="F49" s="270"/>
      <c r="G49" s="269"/>
      <c r="H49" s="270"/>
      <c r="I49" s="269"/>
      <c r="J49" s="270"/>
      <c r="K49" s="269"/>
      <c r="L49" s="275"/>
    </row>
    <row r="50" spans="1:12" ht="13.5" thickBot="1">
      <c r="A50" s="238"/>
      <c r="B50" s="206"/>
      <c r="C50" s="271"/>
      <c r="D50" s="272"/>
      <c r="E50" s="271"/>
      <c r="F50" s="272"/>
      <c r="G50" s="271"/>
      <c r="H50" s="272"/>
      <c r="I50" s="271"/>
      <c r="J50" s="272"/>
      <c r="K50" s="271"/>
      <c r="L50" s="276"/>
    </row>
    <row r="51" spans="1:12" ht="13.5" thickBot="1">
      <c r="A51" s="247">
        <v>24</v>
      </c>
      <c r="B51" s="248" t="s">
        <v>101</v>
      </c>
      <c r="C51" s="163"/>
      <c r="D51" s="270"/>
      <c r="E51" s="163"/>
      <c r="F51" s="270"/>
      <c r="G51" s="163"/>
      <c r="H51" s="270"/>
      <c r="I51" s="163"/>
      <c r="J51" s="270"/>
      <c r="K51" s="163"/>
      <c r="L51" s="275"/>
    </row>
    <row r="52" spans="1:12" ht="13.5" thickBot="1">
      <c r="A52" s="273"/>
      <c r="B52" s="274"/>
      <c r="C52" s="165"/>
      <c r="D52" s="272"/>
      <c r="E52" s="165"/>
      <c r="F52" s="272"/>
      <c r="G52" s="165"/>
      <c r="H52" s="272"/>
      <c r="I52" s="165"/>
      <c r="J52" s="272"/>
      <c r="K52" s="165"/>
      <c r="L52" s="276"/>
    </row>
    <row r="53" spans="1:12" ht="12.75">
      <c r="A53" s="211"/>
      <c r="B53" s="212" t="s">
        <v>40</v>
      </c>
      <c r="C53" s="269"/>
      <c r="D53" s="277"/>
      <c r="E53" s="269"/>
      <c r="F53" s="277"/>
      <c r="G53" s="269"/>
      <c r="H53" s="277"/>
      <c r="I53" s="269"/>
      <c r="J53" s="277"/>
      <c r="K53" s="269"/>
      <c r="L53" s="278"/>
    </row>
    <row r="54" spans="1:12" ht="13.5" thickBot="1">
      <c r="A54" s="216"/>
      <c r="B54" s="217"/>
      <c r="C54" s="271"/>
      <c r="D54" s="279"/>
      <c r="E54" s="271"/>
      <c r="F54" s="279"/>
      <c r="G54" s="271"/>
      <c r="H54" s="279"/>
      <c r="I54" s="271"/>
      <c r="J54" s="279"/>
      <c r="K54" s="271"/>
      <c r="L54" s="280"/>
    </row>
    <row r="55" spans="1:12" ht="12.75">
      <c r="A55" s="221"/>
      <c r="B55" s="222" t="s">
        <v>163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1:12" ht="12.75">
      <c r="A56" s="221"/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</row>
    <row r="57" spans="1:12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</row>
    <row r="58" spans="1:12" ht="12.75">
      <c r="A58" s="166"/>
      <c r="B58" s="168" t="s">
        <v>166</v>
      </c>
      <c r="C58" s="168"/>
      <c r="D58" s="168"/>
      <c r="E58" s="166"/>
      <c r="F58" s="166"/>
      <c r="G58" s="166"/>
      <c r="H58" s="166"/>
      <c r="I58" s="166"/>
      <c r="J58" s="166"/>
      <c r="K58" s="166"/>
      <c r="L58" s="166"/>
    </row>
    <row r="59" spans="1:12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</row>
    <row r="60" spans="1:12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</row>
    <row r="61" spans="2:12" ht="12.75">
      <c r="B61" s="167" t="s">
        <v>226</v>
      </c>
      <c r="C61" s="169"/>
      <c r="D61" s="170"/>
      <c r="E61" s="170"/>
      <c r="F61" s="170"/>
      <c r="G61" s="170"/>
      <c r="H61" s="170"/>
      <c r="I61" s="170"/>
      <c r="J61" s="170"/>
      <c r="K61" s="170"/>
      <c r="L61" s="171"/>
    </row>
    <row r="62" spans="2:12" ht="12.75">
      <c r="B62" s="167"/>
      <c r="C62" s="172"/>
      <c r="D62" s="173"/>
      <c r="E62" s="173"/>
      <c r="F62" s="173"/>
      <c r="G62" s="173"/>
      <c r="H62" s="173"/>
      <c r="I62" s="173"/>
      <c r="J62" s="173"/>
      <c r="K62" s="173"/>
      <c r="L62" s="174"/>
    </row>
    <row r="63" spans="3:12" ht="12.75">
      <c r="C63" s="172"/>
      <c r="D63" s="173"/>
      <c r="E63" s="173"/>
      <c r="F63" s="173"/>
      <c r="G63" s="173"/>
      <c r="H63" s="173"/>
      <c r="I63" s="173"/>
      <c r="J63" s="173"/>
      <c r="K63" s="173"/>
      <c r="L63" s="174"/>
    </row>
    <row r="64" spans="3:12" ht="12.75">
      <c r="C64" s="172"/>
      <c r="D64" s="173"/>
      <c r="E64" s="173"/>
      <c r="F64" s="173"/>
      <c r="G64" s="173"/>
      <c r="H64" s="173"/>
      <c r="I64" s="173"/>
      <c r="J64" s="173"/>
      <c r="K64" s="173"/>
      <c r="L64" s="174"/>
    </row>
    <row r="65" spans="3:12" ht="12.75">
      <c r="C65" s="172"/>
      <c r="D65" s="173"/>
      <c r="E65" s="173"/>
      <c r="F65" s="173"/>
      <c r="G65" s="173"/>
      <c r="H65" s="173"/>
      <c r="I65" s="173"/>
      <c r="J65" s="173"/>
      <c r="K65" s="173"/>
      <c r="L65" s="174"/>
    </row>
    <row r="66" spans="3:12" ht="12.75">
      <c r="C66" s="172"/>
      <c r="D66" s="173"/>
      <c r="E66" s="173"/>
      <c r="F66" s="173"/>
      <c r="G66" s="173"/>
      <c r="H66" s="173"/>
      <c r="I66" s="173"/>
      <c r="J66" s="173"/>
      <c r="K66" s="173"/>
      <c r="L66" s="174"/>
    </row>
    <row r="67" spans="3:12" ht="12.75">
      <c r="C67" s="172"/>
      <c r="D67" s="173"/>
      <c r="E67" s="173"/>
      <c r="F67" s="173"/>
      <c r="G67" s="173"/>
      <c r="H67" s="173"/>
      <c r="I67" s="173"/>
      <c r="J67" s="173"/>
      <c r="K67" s="173"/>
      <c r="L67" s="174"/>
    </row>
    <row r="68" spans="3:12" ht="12.75">
      <c r="C68" s="175"/>
      <c r="D68" s="176"/>
      <c r="E68" s="176"/>
      <c r="F68" s="176"/>
      <c r="G68" s="176"/>
      <c r="H68" s="176"/>
      <c r="I68" s="176"/>
      <c r="J68" s="176"/>
      <c r="K68" s="176"/>
      <c r="L68" s="177"/>
    </row>
  </sheetData>
  <sheetProtection formatCells="0" selectLockedCells="1"/>
  <mergeCells count="314">
    <mergeCell ref="H53:H54"/>
    <mergeCell ref="J53:J54"/>
    <mergeCell ref="L53:L54"/>
    <mergeCell ref="J37:J38"/>
    <mergeCell ref="L37:L38"/>
    <mergeCell ref="L45:L46"/>
    <mergeCell ref="L39:L40"/>
    <mergeCell ref="L43:L44"/>
    <mergeCell ref="L49:L50"/>
    <mergeCell ref="L51:L52"/>
    <mergeCell ref="F29:F30"/>
    <mergeCell ref="H29:H30"/>
    <mergeCell ref="J29:J30"/>
    <mergeCell ref="L29:L30"/>
    <mergeCell ref="F21:F22"/>
    <mergeCell ref="H21:H22"/>
    <mergeCell ref="J21:J22"/>
    <mergeCell ref="L21:L22"/>
    <mergeCell ref="J27:J28"/>
    <mergeCell ref="F23:F24"/>
    <mergeCell ref="J13:J14"/>
    <mergeCell ref="L13:L14"/>
    <mergeCell ref="F5:F6"/>
    <mergeCell ref="H5:H6"/>
    <mergeCell ref="J5:J6"/>
    <mergeCell ref="L5:L6"/>
    <mergeCell ref="H9:H10"/>
    <mergeCell ref="H11:H12"/>
    <mergeCell ref="D51:D52"/>
    <mergeCell ref="C45:C46"/>
    <mergeCell ref="C47:C48"/>
    <mergeCell ref="C49:C50"/>
    <mergeCell ref="D49:D50"/>
    <mergeCell ref="D47:D48"/>
    <mergeCell ref="D45:D46"/>
    <mergeCell ref="C41:C42"/>
    <mergeCell ref="D41:D42"/>
    <mergeCell ref="C43:C44"/>
    <mergeCell ref="D43:D44"/>
    <mergeCell ref="C35:C36"/>
    <mergeCell ref="D35:D36"/>
    <mergeCell ref="C37:C38"/>
    <mergeCell ref="C39:C40"/>
    <mergeCell ref="D39:D40"/>
    <mergeCell ref="D37:D38"/>
    <mergeCell ref="C29:C30"/>
    <mergeCell ref="C31:C32"/>
    <mergeCell ref="D31:D32"/>
    <mergeCell ref="C33:C34"/>
    <mergeCell ref="D33:D34"/>
    <mergeCell ref="D29:D30"/>
    <mergeCell ref="C25:C26"/>
    <mergeCell ref="D25:D26"/>
    <mergeCell ref="C27:C28"/>
    <mergeCell ref="D27:D28"/>
    <mergeCell ref="C19:C20"/>
    <mergeCell ref="D19:D20"/>
    <mergeCell ref="C21:C22"/>
    <mergeCell ref="C23:C24"/>
    <mergeCell ref="D23:D24"/>
    <mergeCell ref="D21:D22"/>
    <mergeCell ref="L27:L28"/>
    <mergeCell ref="L31:L32"/>
    <mergeCell ref="L33:L34"/>
    <mergeCell ref="L35:L36"/>
    <mergeCell ref="C13:C14"/>
    <mergeCell ref="C15:C16"/>
    <mergeCell ref="D15:D16"/>
    <mergeCell ref="C17:C18"/>
    <mergeCell ref="D17:D18"/>
    <mergeCell ref="D13:D14"/>
    <mergeCell ref="L7:L8"/>
    <mergeCell ref="L9:L10"/>
    <mergeCell ref="L11:L12"/>
    <mergeCell ref="L15:L16"/>
    <mergeCell ref="C9:C10"/>
    <mergeCell ref="D9:D10"/>
    <mergeCell ref="C11:C12"/>
    <mergeCell ref="D11:D12"/>
    <mergeCell ref="F13:F14"/>
    <mergeCell ref="H13:H14"/>
    <mergeCell ref="J51:J52"/>
    <mergeCell ref="J41:J42"/>
    <mergeCell ref="J47:J48"/>
    <mergeCell ref="J45:J46"/>
    <mergeCell ref="L17:L18"/>
    <mergeCell ref="L19:L20"/>
    <mergeCell ref="L23:L24"/>
    <mergeCell ref="L25:L26"/>
    <mergeCell ref="L41:L42"/>
    <mergeCell ref="L47:L48"/>
    <mergeCell ref="J19:J20"/>
    <mergeCell ref="J23:J24"/>
    <mergeCell ref="J25:J26"/>
    <mergeCell ref="J39:J40"/>
    <mergeCell ref="J43:J44"/>
    <mergeCell ref="J49:J50"/>
    <mergeCell ref="H43:H44"/>
    <mergeCell ref="H49:H50"/>
    <mergeCell ref="H41:H42"/>
    <mergeCell ref="H51:H52"/>
    <mergeCell ref="H47:H48"/>
    <mergeCell ref="H45:H46"/>
    <mergeCell ref="H31:H32"/>
    <mergeCell ref="H33:H34"/>
    <mergeCell ref="H35:H36"/>
    <mergeCell ref="H39:H40"/>
    <mergeCell ref="H37:H38"/>
    <mergeCell ref="H19:H20"/>
    <mergeCell ref="H23:H24"/>
    <mergeCell ref="H25:H26"/>
    <mergeCell ref="H27:H28"/>
    <mergeCell ref="H15:H16"/>
    <mergeCell ref="H17:H18"/>
    <mergeCell ref="F43:F44"/>
    <mergeCell ref="F49:F50"/>
    <mergeCell ref="F41:F42"/>
    <mergeCell ref="F51:F52"/>
    <mergeCell ref="F47:F48"/>
    <mergeCell ref="F45:F46"/>
    <mergeCell ref="F31:F32"/>
    <mergeCell ref="F33:F34"/>
    <mergeCell ref="F35:F36"/>
    <mergeCell ref="F39:F40"/>
    <mergeCell ref="F37:F38"/>
    <mergeCell ref="K51:K52"/>
    <mergeCell ref="F7:F8"/>
    <mergeCell ref="F9:F10"/>
    <mergeCell ref="F11:F12"/>
    <mergeCell ref="F15:F16"/>
    <mergeCell ref="F17:F18"/>
    <mergeCell ref="F19:F20"/>
    <mergeCell ref="F25:F26"/>
    <mergeCell ref="F27:F28"/>
    <mergeCell ref="K43:K44"/>
    <mergeCell ref="K45:K46"/>
    <mergeCell ref="K47:K48"/>
    <mergeCell ref="K49:K50"/>
    <mergeCell ref="K35:K36"/>
    <mergeCell ref="K37:K38"/>
    <mergeCell ref="K39:K40"/>
    <mergeCell ref="K41:K42"/>
    <mergeCell ref="I51:I52"/>
    <mergeCell ref="K5:K6"/>
    <mergeCell ref="K7:K8"/>
    <mergeCell ref="K9:K10"/>
    <mergeCell ref="K11:K12"/>
    <mergeCell ref="K13:K14"/>
    <mergeCell ref="J31:J32"/>
    <mergeCell ref="J33:J34"/>
    <mergeCell ref="J35:J36"/>
    <mergeCell ref="J17:J18"/>
    <mergeCell ref="K15:K16"/>
    <mergeCell ref="K17:K18"/>
    <mergeCell ref="K19:K20"/>
    <mergeCell ref="K21:K22"/>
    <mergeCell ref="I43:I44"/>
    <mergeCell ref="I45:I46"/>
    <mergeCell ref="K27:K28"/>
    <mergeCell ref="K29:K30"/>
    <mergeCell ref="K31:K32"/>
    <mergeCell ref="K33:K34"/>
    <mergeCell ref="I47:I48"/>
    <mergeCell ref="I49:I50"/>
    <mergeCell ref="I35:I36"/>
    <mergeCell ref="I37:I38"/>
    <mergeCell ref="I39:I40"/>
    <mergeCell ref="I41:I42"/>
    <mergeCell ref="G51:G5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G43:G44"/>
    <mergeCell ref="G45:G46"/>
    <mergeCell ref="G47:G48"/>
    <mergeCell ref="G49:G50"/>
    <mergeCell ref="G35:G36"/>
    <mergeCell ref="G37:G38"/>
    <mergeCell ref="G39:G40"/>
    <mergeCell ref="G41:G42"/>
    <mergeCell ref="G27:G28"/>
    <mergeCell ref="G29:G30"/>
    <mergeCell ref="G31:G32"/>
    <mergeCell ref="G33:G34"/>
    <mergeCell ref="G19:G20"/>
    <mergeCell ref="G21:G22"/>
    <mergeCell ref="G23:G24"/>
    <mergeCell ref="G25:G26"/>
    <mergeCell ref="E47:E48"/>
    <mergeCell ref="E49:E50"/>
    <mergeCell ref="E51:E52"/>
    <mergeCell ref="G5:G6"/>
    <mergeCell ref="G7:G8"/>
    <mergeCell ref="G9:G10"/>
    <mergeCell ref="G11:G12"/>
    <mergeCell ref="G13:G14"/>
    <mergeCell ref="G15:G16"/>
    <mergeCell ref="G17:G18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E15:E16"/>
    <mergeCell ref="E17:E18"/>
    <mergeCell ref="E19:E20"/>
    <mergeCell ref="E21:E22"/>
    <mergeCell ref="B55:B56"/>
    <mergeCell ref="C56:D56"/>
    <mergeCell ref="E56:F56"/>
    <mergeCell ref="G56:H56"/>
    <mergeCell ref="A53:A54"/>
    <mergeCell ref="C53:C54"/>
    <mergeCell ref="E53:E54"/>
    <mergeCell ref="G53:G54"/>
    <mergeCell ref="F53:F54"/>
    <mergeCell ref="B53:B54"/>
    <mergeCell ref="D53:D54"/>
    <mergeCell ref="A49:A50"/>
    <mergeCell ref="B49:B50"/>
    <mergeCell ref="A51:A52"/>
    <mergeCell ref="B51:B52"/>
    <mergeCell ref="A45:A46"/>
    <mergeCell ref="B45:B46"/>
    <mergeCell ref="A47:A48"/>
    <mergeCell ref="B47:B48"/>
    <mergeCell ref="C51:C52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E9:E10"/>
    <mergeCell ref="E11:E12"/>
    <mergeCell ref="E13:E14"/>
    <mergeCell ref="A7:A8"/>
    <mergeCell ref="A13:A14"/>
    <mergeCell ref="B13:B14"/>
    <mergeCell ref="A9:A10"/>
    <mergeCell ref="B9:B10"/>
    <mergeCell ref="A11:A12"/>
    <mergeCell ref="B11:B12"/>
    <mergeCell ref="E3:F3"/>
    <mergeCell ref="G3:H3"/>
    <mergeCell ref="B7:B8"/>
    <mergeCell ref="E5:E6"/>
    <mergeCell ref="E7:E8"/>
    <mergeCell ref="C5:C6"/>
    <mergeCell ref="C7:C8"/>
    <mergeCell ref="D7:D8"/>
    <mergeCell ref="H7:H8"/>
    <mergeCell ref="D5:D6"/>
    <mergeCell ref="A5:A6"/>
    <mergeCell ref="B5:B6"/>
    <mergeCell ref="B58:D58"/>
    <mergeCell ref="C3:D3"/>
    <mergeCell ref="A15:A16"/>
    <mergeCell ref="B15:B16"/>
    <mergeCell ref="A17:A18"/>
    <mergeCell ref="B17:B18"/>
    <mergeCell ref="A19:A20"/>
    <mergeCell ref="B19:B20"/>
    <mergeCell ref="I3:J3"/>
    <mergeCell ref="K3:L3"/>
    <mergeCell ref="I23:I24"/>
    <mergeCell ref="I25:I26"/>
    <mergeCell ref="K23:K24"/>
    <mergeCell ref="K25:K26"/>
    <mergeCell ref="J7:J8"/>
    <mergeCell ref="J9:J10"/>
    <mergeCell ref="J11:J12"/>
    <mergeCell ref="J15:J16"/>
    <mergeCell ref="B61:B62"/>
    <mergeCell ref="C61:L68"/>
    <mergeCell ref="I27:I28"/>
    <mergeCell ref="I29:I30"/>
    <mergeCell ref="I31:I32"/>
    <mergeCell ref="I33:I34"/>
    <mergeCell ref="I56:J56"/>
    <mergeCell ref="K56:L56"/>
    <mergeCell ref="I53:I54"/>
    <mergeCell ref="K53:K54"/>
  </mergeCells>
  <dataValidations count="1">
    <dataValidation allowBlank="1" showInputMessage="1" showErrorMessage="1" promptTitle="Bring it! X me!" prompt="Place an &quot;X&quot; here when you're finished with your workout for the day." sqref="C56:L56"/>
  </dataValidations>
  <hyperlinks>
    <hyperlink ref="B58:D58" location="'Full Routine'!A1" display="Click here to go back to the Main Calendar Page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19"/>
  <sheetViews>
    <sheetView zoomScale="90" zoomScaleNormal="90" zoomScalePageLayoutView="0" workbookViewId="0" topLeftCell="A1">
      <selection activeCell="B5" sqref="A1:IV16384"/>
    </sheetView>
  </sheetViews>
  <sheetFormatPr defaultColWidth="8.8515625" defaultRowHeight="12.75"/>
  <cols>
    <col min="1" max="1" width="26.00390625" style="234" bestFit="1" customWidth="1"/>
    <col min="2" max="11" width="4.7109375" style="234" customWidth="1"/>
    <col min="12" max="16384" width="8.8515625" style="234" customWidth="1"/>
  </cols>
  <sheetData>
    <row r="1" spans="1:11" s="179" customFormat="1" ht="18">
      <c r="A1" s="178" t="s">
        <v>104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="179" customFormat="1" ht="13.5" thickBot="1"/>
    <row r="3" spans="1:12" s="179" customFormat="1" ht="12.75">
      <c r="A3" s="235"/>
      <c r="B3" s="254" t="s">
        <v>0</v>
      </c>
      <c r="C3" s="254"/>
      <c r="D3" s="254" t="s">
        <v>1</v>
      </c>
      <c r="E3" s="254"/>
      <c r="F3" s="254" t="s">
        <v>2</v>
      </c>
      <c r="G3" s="254"/>
      <c r="H3" s="254" t="s">
        <v>8</v>
      </c>
      <c r="I3" s="254"/>
      <c r="J3" s="281" t="s">
        <v>10</v>
      </c>
      <c r="K3" s="282"/>
      <c r="L3" s="221"/>
    </row>
    <row r="4" spans="1:12" s="179" customFormat="1" ht="12.75">
      <c r="A4" s="222" t="s">
        <v>163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s="179" customFormat="1" ht="12.75">
      <c r="A5" s="22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21"/>
    </row>
    <row r="6" spans="1:12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2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</row>
    <row r="8" spans="1:12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</row>
    <row r="9" spans="1:12" ht="12.75">
      <c r="A9" s="284" t="s">
        <v>166</v>
      </c>
      <c r="B9" s="284"/>
      <c r="C9" s="284"/>
      <c r="D9" s="284"/>
      <c r="E9" s="235"/>
      <c r="F9" s="235"/>
      <c r="G9" s="235"/>
      <c r="H9" s="235"/>
      <c r="I9" s="235"/>
      <c r="J9" s="235"/>
      <c r="K9" s="235"/>
      <c r="L9" s="235"/>
    </row>
    <row r="10" spans="1:12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1:12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2" ht="12.75">
      <c r="A12" s="222" t="s">
        <v>226</v>
      </c>
      <c r="B12" s="225"/>
      <c r="C12" s="226"/>
      <c r="D12" s="226"/>
      <c r="E12" s="226"/>
      <c r="F12" s="226"/>
      <c r="G12" s="226"/>
      <c r="H12" s="226"/>
      <c r="I12" s="226"/>
      <c r="J12" s="226"/>
      <c r="K12" s="227"/>
      <c r="L12" s="235"/>
    </row>
    <row r="13" spans="1:12" ht="12.75">
      <c r="A13" s="222"/>
      <c r="B13" s="228"/>
      <c r="C13" s="229"/>
      <c r="D13" s="229"/>
      <c r="E13" s="229"/>
      <c r="F13" s="229"/>
      <c r="G13" s="229"/>
      <c r="H13" s="229"/>
      <c r="I13" s="229"/>
      <c r="J13" s="229"/>
      <c r="K13" s="230"/>
      <c r="L13" s="235"/>
    </row>
    <row r="14" spans="1:12" ht="12.75">
      <c r="A14" s="179"/>
      <c r="B14" s="228"/>
      <c r="C14" s="229"/>
      <c r="D14" s="229"/>
      <c r="E14" s="229"/>
      <c r="F14" s="229"/>
      <c r="G14" s="229"/>
      <c r="H14" s="229"/>
      <c r="I14" s="229"/>
      <c r="J14" s="229"/>
      <c r="K14" s="230"/>
      <c r="L14" s="235"/>
    </row>
    <row r="15" spans="1:12" ht="12.75">
      <c r="A15" s="179"/>
      <c r="B15" s="228"/>
      <c r="C15" s="229"/>
      <c r="D15" s="229"/>
      <c r="E15" s="229"/>
      <c r="F15" s="229"/>
      <c r="G15" s="229"/>
      <c r="H15" s="229"/>
      <c r="I15" s="229"/>
      <c r="J15" s="229"/>
      <c r="K15" s="230"/>
      <c r="L15" s="235"/>
    </row>
    <row r="16" spans="1:12" ht="12.75">
      <c r="A16" s="179"/>
      <c r="B16" s="228"/>
      <c r="C16" s="229"/>
      <c r="D16" s="229"/>
      <c r="E16" s="229"/>
      <c r="F16" s="229"/>
      <c r="G16" s="229"/>
      <c r="H16" s="229"/>
      <c r="I16" s="229"/>
      <c r="J16" s="229"/>
      <c r="K16" s="230"/>
      <c r="L16" s="235"/>
    </row>
    <row r="17" spans="1:12" ht="12.75">
      <c r="A17" s="179"/>
      <c r="B17" s="228"/>
      <c r="C17" s="229"/>
      <c r="D17" s="229"/>
      <c r="E17" s="229"/>
      <c r="F17" s="229"/>
      <c r="G17" s="229"/>
      <c r="H17" s="229"/>
      <c r="I17" s="229"/>
      <c r="J17" s="229"/>
      <c r="K17" s="230"/>
      <c r="L17" s="235"/>
    </row>
    <row r="18" spans="1:11" ht="12.75">
      <c r="A18" s="179"/>
      <c r="B18" s="228"/>
      <c r="C18" s="229"/>
      <c r="D18" s="229"/>
      <c r="E18" s="229"/>
      <c r="F18" s="229"/>
      <c r="G18" s="229"/>
      <c r="H18" s="229"/>
      <c r="I18" s="229"/>
      <c r="J18" s="229"/>
      <c r="K18" s="230"/>
    </row>
    <row r="19" spans="1:11" ht="12.75">
      <c r="A19" s="179"/>
      <c r="B19" s="231"/>
      <c r="C19" s="232"/>
      <c r="D19" s="232"/>
      <c r="E19" s="232"/>
      <c r="F19" s="232"/>
      <c r="G19" s="232"/>
      <c r="H19" s="232"/>
      <c r="I19" s="232"/>
      <c r="J19" s="232"/>
      <c r="K19" s="233"/>
    </row>
  </sheetData>
  <sheetProtection/>
  <mergeCells count="14">
    <mergeCell ref="D5:E5"/>
    <mergeCell ref="F5:G5"/>
    <mergeCell ref="B3:C3"/>
    <mergeCell ref="D3:E3"/>
    <mergeCell ref="A12:A13"/>
    <mergeCell ref="B12:K19"/>
    <mergeCell ref="F3:G3"/>
    <mergeCell ref="H3:I3"/>
    <mergeCell ref="A9:D9"/>
    <mergeCell ref="J3:K3"/>
    <mergeCell ref="H5:I5"/>
    <mergeCell ref="J5:K5"/>
    <mergeCell ref="A4:A5"/>
    <mergeCell ref="B5:C5"/>
  </mergeCells>
  <hyperlinks>
    <hyperlink ref="A9:C9" location="'Full Routine'!A1" display="Click here to go back to the Main Calendar Pag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9"/>
  <sheetViews>
    <sheetView zoomScale="90" zoomScaleNormal="90" zoomScalePageLayoutView="0" workbookViewId="0" topLeftCell="A1">
      <selection activeCell="K27" sqref="K27"/>
    </sheetView>
  </sheetViews>
  <sheetFormatPr defaultColWidth="8.8515625" defaultRowHeight="12.75"/>
  <cols>
    <col min="1" max="1" width="26.00390625" style="234" bestFit="1" customWidth="1"/>
    <col min="2" max="7" width="4.7109375" style="234" customWidth="1"/>
    <col min="8" max="11" width="6.7109375" style="234" customWidth="1"/>
    <col min="12" max="17" width="4.7109375" style="234" customWidth="1"/>
    <col min="18" max="21" width="6.7109375" style="234" customWidth="1"/>
    <col min="22" max="29" width="4.7109375" style="234" customWidth="1"/>
    <col min="30" max="33" width="6.7109375" style="234" customWidth="1"/>
    <col min="34" max="16384" width="8.8515625" style="234" customWidth="1"/>
  </cols>
  <sheetData>
    <row r="1" spans="1:11" s="179" customFormat="1" ht="18">
      <c r="A1" s="21" t="s">
        <v>103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="179" customFormat="1" ht="13.5" thickBot="1"/>
    <row r="3" spans="1:33" s="179" customFormat="1" ht="12.75">
      <c r="A3" s="235"/>
      <c r="B3" s="254" t="s">
        <v>0</v>
      </c>
      <c r="C3" s="254"/>
      <c r="D3" s="254" t="s">
        <v>1</v>
      </c>
      <c r="E3" s="254"/>
      <c r="F3" s="254" t="s">
        <v>2</v>
      </c>
      <c r="G3" s="254"/>
      <c r="H3" s="254" t="s">
        <v>173</v>
      </c>
      <c r="I3" s="254"/>
      <c r="J3" s="254" t="s">
        <v>168</v>
      </c>
      <c r="K3" s="254"/>
      <c r="L3" s="254" t="s">
        <v>4</v>
      </c>
      <c r="M3" s="254"/>
      <c r="N3" s="254" t="s">
        <v>5</v>
      </c>
      <c r="O3" s="254"/>
      <c r="P3" s="254" t="s">
        <v>6</v>
      </c>
      <c r="Q3" s="254"/>
      <c r="R3" s="254" t="s">
        <v>174</v>
      </c>
      <c r="S3" s="254"/>
      <c r="T3" s="254" t="s">
        <v>170</v>
      </c>
      <c r="U3" s="254"/>
      <c r="V3" s="254" t="s">
        <v>8</v>
      </c>
      <c r="W3" s="254"/>
      <c r="X3" s="254" t="s">
        <v>9</v>
      </c>
      <c r="Y3" s="254"/>
      <c r="Z3" s="254" t="s">
        <v>10</v>
      </c>
      <c r="AA3" s="254"/>
      <c r="AB3" s="254" t="s">
        <v>11</v>
      </c>
      <c r="AC3" s="254"/>
      <c r="AD3" s="254" t="s">
        <v>175</v>
      </c>
      <c r="AE3" s="254"/>
      <c r="AF3" s="254" t="s">
        <v>172</v>
      </c>
      <c r="AG3" s="254"/>
    </row>
    <row r="4" spans="1:33" s="179" customFormat="1" ht="12.75">
      <c r="A4" s="222" t="s">
        <v>163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</row>
    <row r="5" spans="1:33" s="179" customFormat="1" ht="12.7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</row>
    <row r="6" spans="1:33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</row>
    <row r="7" spans="1:33" ht="12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</row>
    <row r="8" spans="1:33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</row>
    <row r="9" spans="1:33" ht="12.75">
      <c r="A9" s="224" t="s">
        <v>166</v>
      </c>
      <c r="B9" s="224"/>
      <c r="C9" s="224"/>
      <c r="D9" s="22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</row>
    <row r="10" spans="1:33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</row>
    <row r="11" spans="1:33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</row>
    <row r="12" spans="1:33" ht="12.75">
      <c r="A12" s="222" t="s">
        <v>226</v>
      </c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7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</row>
    <row r="13" spans="1:33" ht="12.75">
      <c r="A13" s="222"/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0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</row>
    <row r="14" spans="1:33" ht="12.75">
      <c r="A14" s="179"/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</row>
    <row r="15" spans="1:33" ht="12.75">
      <c r="A15" s="179"/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0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</row>
    <row r="16" spans="1:33" ht="12.75">
      <c r="A16" s="179"/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0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</row>
    <row r="17" spans="1:33" ht="12.75">
      <c r="A17" s="179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30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</row>
    <row r="18" spans="1:19" ht="12.75">
      <c r="A18" s="179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0"/>
    </row>
    <row r="19" spans="1:19" ht="12.75">
      <c r="A19" s="179"/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3"/>
    </row>
  </sheetData>
  <sheetProtection selectLockedCells="1"/>
  <mergeCells count="36">
    <mergeCell ref="AD5:AE5"/>
    <mergeCell ref="AF5:AG5"/>
    <mergeCell ref="AF3:AG3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X3:Y3"/>
    <mergeCell ref="Z3:AA3"/>
    <mergeCell ref="AB3:AC3"/>
    <mergeCell ref="L3:M3"/>
    <mergeCell ref="N3:O3"/>
    <mergeCell ref="AD3:AE3"/>
    <mergeCell ref="P3:Q3"/>
    <mergeCell ref="R3:S3"/>
    <mergeCell ref="T3:U3"/>
    <mergeCell ref="V3:W3"/>
    <mergeCell ref="B3:C3"/>
    <mergeCell ref="D3:E3"/>
    <mergeCell ref="F3:G3"/>
    <mergeCell ref="H3:I3"/>
    <mergeCell ref="A12:A13"/>
    <mergeCell ref="B12:S19"/>
    <mergeCell ref="A9:D9"/>
    <mergeCell ref="J3:K3"/>
    <mergeCell ref="H5:I5"/>
    <mergeCell ref="J5:K5"/>
    <mergeCell ref="A4:A5"/>
    <mergeCell ref="B5:C5"/>
    <mergeCell ref="D5:E5"/>
    <mergeCell ref="F5:G5"/>
  </mergeCells>
  <dataValidations count="1">
    <dataValidation allowBlank="1" showInputMessage="1" showErrorMessage="1" promptTitle="Bring it! X me!" prompt="Place an &quot;X&quot; here when you're finished with your workout for the day." sqref="B5:AG5"/>
  </dataValidations>
  <hyperlinks>
    <hyperlink ref="A9:C9" location="'Full Routine'!A1" display="Click here to go back to the Main Calendar Page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41"/>
  <sheetViews>
    <sheetView zoomScale="90" zoomScaleNormal="90" zoomScalePageLayoutView="0" workbookViewId="0" topLeftCell="A1">
      <selection activeCell="A1" sqref="A1:IV16384"/>
    </sheetView>
  </sheetViews>
  <sheetFormatPr defaultColWidth="8.8515625" defaultRowHeight="12.75"/>
  <cols>
    <col min="1" max="1" width="12.421875" style="31" bestFit="1" customWidth="1"/>
    <col min="2" max="2" width="21.7109375" style="31" bestFit="1" customWidth="1"/>
    <col min="3" max="4" width="7.7109375" style="31" customWidth="1"/>
    <col min="5" max="5" width="10.140625" style="31" bestFit="1" customWidth="1"/>
    <col min="6" max="7" width="7.7109375" style="31" customWidth="1"/>
    <col min="8" max="8" width="10.140625" style="31" bestFit="1" customWidth="1"/>
    <col min="9" max="9" width="11.7109375" style="31" customWidth="1"/>
    <col min="10" max="10" width="11.00390625" style="31" bestFit="1" customWidth="1"/>
    <col min="11" max="11" width="8.00390625" style="31" bestFit="1" customWidth="1"/>
    <col min="12" max="15" width="7.7109375" style="31" customWidth="1"/>
    <col min="16" max="16" width="32.140625" style="31" bestFit="1" customWidth="1"/>
    <col min="17" max="17" width="11.7109375" style="31" customWidth="1"/>
    <col min="18" max="18" width="5.7109375" style="31" customWidth="1"/>
    <col min="19" max="16384" width="8.8515625" style="31" customWidth="1"/>
  </cols>
  <sheetData>
    <row r="1" spans="1:20" s="24" customFormat="1" ht="18">
      <c r="A1" s="21" t="s">
        <v>161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1"/>
      <c r="T1" s="21"/>
    </row>
    <row r="2" spans="1:16" s="24" customFormat="1" ht="12.7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3.5" thickBot="1">
      <c r="A4" s="50"/>
      <c r="B4" s="74" t="s">
        <v>149</v>
      </c>
      <c r="C4" s="74"/>
      <c r="D4" s="74"/>
      <c r="E4" s="74"/>
      <c r="F4" s="74"/>
      <c r="G4" s="74"/>
      <c r="H4" s="74"/>
      <c r="I4" s="50"/>
      <c r="J4" s="75" t="s">
        <v>113</v>
      </c>
      <c r="K4" s="75"/>
      <c r="L4" s="75"/>
      <c r="M4" s="75"/>
      <c r="N4" s="75"/>
      <c r="O4" s="75"/>
      <c r="P4" s="50"/>
    </row>
    <row r="5" spans="1:16" ht="12.75">
      <c r="A5" s="50"/>
      <c r="B5" s="76"/>
      <c r="C5" s="77" t="s">
        <v>110</v>
      </c>
      <c r="D5" s="77"/>
      <c r="E5" s="77"/>
      <c r="F5" s="77" t="s">
        <v>111</v>
      </c>
      <c r="G5" s="78"/>
      <c r="H5" s="79"/>
      <c r="I5" s="50"/>
      <c r="J5" s="80"/>
      <c r="K5" s="81"/>
      <c r="L5" s="82" t="s">
        <v>110</v>
      </c>
      <c r="M5" s="83"/>
      <c r="N5" s="82" t="s">
        <v>111</v>
      </c>
      <c r="O5" s="84"/>
      <c r="P5" s="50"/>
    </row>
    <row r="6" spans="1:16" ht="12.75">
      <c r="A6" s="50"/>
      <c r="B6" s="85" t="s">
        <v>128</v>
      </c>
      <c r="C6" s="86"/>
      <c r="D6" s="87"/>
      <c r="E6" s="88" t="s">
        <v>136</v>
      </c>
      <c r="F6" s="86"/>
      <c r="G6" s="87"/>
      <c r="H6" s="89" t="s">
        <v>136</v>
      </c>
      <c r="I6" s="50"/>
      <c r="J6" s="90" t="s">
        <v>112</v>
      </c>
      <c r="K6" s="91" t="s">
        <v>127</v>
      </c>
      <c r="L6" s="92"/>
      <c r="M6" s="93" t="s">
        <v>126</v>
      </c>
      <c r="N6" s="92"/>
      <c r="O6" s="94" t="s">
        <v>126</v>
      </c>
      <c r="P6" s="50"/>
    </row>
    <row r="7" spans="1:16" ht="12.75">
      <c r="A7" s="50"/>
      <c r="B7" s="95" t="s">
        <v>131</v>
      </c>
      <c r="C7" s="96"/>
      <c r="D7" s="97"/>
      <c r="E7" s="98"/>
      <c r="F7" s="96"/>
      <c r="G7" s="97"/>
      <c r="H7" s="99"/>
      <c r="I7" s="50"/>
      <c r="J7" s="90" t="s">
        <v>164</v>
      </c>
      <c r="K7" s="91" t="s">
        <v>127</v>
      </c>
      <c r="L7" s="92"/>
      <c r="M7" s="93" t="s">
        <v>124</v>
      </c>
      <c r="N7" s="92"/>
      <c r="O7" s="94" t="s">
        <v>124</v>
      </c>
      <c r="P7" s="50" t="s">
        <v>121</v>
      </c>
    </row>
    <row r="8" spans="1:16" ht="12.75">
      <c r="A8" s="50"/>
      <c r="B8" s="95" t="s">
        <v>129</v>
      </c>
      <c r="C8" s="96"/>
      <c r="D8" s="97"/>
      <c r="E8" s="98" t="s">
        <v>125</v>
      </c>
      <c r="F8" s="96"/>
      <c r="G8" s="97"/>
      <c r="H8" s="99" t="s">
        <v>125</v>
      </c>
      <c r="I8" s="50"/>
      <c r="J8" s="90" t="s">
        <v>114</v>
      </c>
      <c r="K8" s="91" t="s">
        <v>127</v>
      </c>
      <c r="L8" s="92"/>
      <c r="M8" s="93" t="s">
        <v>125</v>
      </c>
      <c r="N8" s="92"/>
      <c r="O8" s="94" t="s">
        <v>125</v>
      </c>
      <c r="P8" s="50"/>
    </row>
    <row r="9" spans="1:16" ht="12.75">
      <c r="A9" s="50"/>
      <c r="B9" s="95" t="s">
        <v>130</v>
      </c>
      <c r="C9" s="96"/>
      <c r="D9" s="97"/>
      <c r="E9" s="98"/>
      <c r="F9" s="96"/>
      <c r="G9" s="97"/>
      <c r="H9" s="99"/>
      <c r="I9" s="50"/>
      <c r="J9" s="90" t="s">
        <v>115</v>
      </c>
      <c r="K9" s="91" t="s">
        <v>127</v>
      </c>
      <c r="L9" s="92"/>
      <c r="M9" s="93" t="s">
        <v>125</v>
      </c>
      <c r="N9" s="92"/>
      <c r="O9" s="94" t="s">
        <v>125</v>
      </c>
      <c r="P9" s="50"/>
    </row>
    <row r="10" spans="1:16" ht="12.75">
      <c r="A10" s="50"/>
      <c r="B10" s="95" t="s">
        <v>132</v>
      </c>
      <c r="C10" s="96"/>
      <c r="D10" s="97"/>
      <c r="E10" s="98" t="s">
        <v>125</v>
      </c>
      <c r="F10" s="96"/>
      <c r="G10" s="97"/>
      <c r="H10" s="99" t="s">
        <v>125</v>
      </c>
      <c r="I10" s="50"/>
      <c r="J10" s="90" t="s">
        <v>116</v>
      </c>
      <c r="K10" s="91" t="s">
        <v>127</v>
      </c>
      <c r="L10" s="92"/>
      <c r="M10" s="93" t="s">
        <v>125</v>
      </c>
      <c r="N10" s="92"/>
      <c r="O10" s="94" t="s">
        <v>125</v>
      </c>
      <c r="P10" s="50"/>
    </row>
    <row r="11" spans="1:16" ht="12.75">
      <c r="A11" s="50"/>
      <c r="B11" s="95" t="s">
        <v>133</v>
      </c>
      <c r="C11" s="100"/>
      <c r="D11" s="97"/>
      <c r="E11" s="98" t="s">
        <v>137</v>
      </c>
      <c r="F11" s="96"/>
      <c r="G11" s="97"/>
      <c r="H11" s="99" t="s">
        <v>137</v>
      </c>
      <c r="I11" s="50"/>
      <c r="J11" s="90" t="s">
        <v>117</v>
      </c>
      <c r="K11" s="91" t="s">
        <v>127</v>
      </c>
      <c r="L11" s="92"/>
      <c r="M11" s="93" t="s">
        <v>125</v>
      </c>
      <c r="N11" s="92"/>
      <c r="O11" s="94" t="s">
        <v>125</v>
      </c>
      <c r="P11" s="50" t="s">
        <v>122</v>
      </c>
    </row>
    <row r="12" spans="1:16" ht="12.75">
      <c r="A12" s="50"/>
      <c r="B12" s="95" t="s">
        <v>134</v>
      </c>
      <c r="C12" s="96"/>
      <c r="D12" s="97"/>
      <c r="E12" s="98" t="s">
        <v>138</v>
      </c>
      <c r="F12" s="96"/>
      <c r="G12" s="97"/>
      <c r="H12" s="99" t="s">
        <v>138</v>
      </c>
      <c r="I12" s="50"/>
      <c r="J12" s="90" t="s">
        <v>118</v>
      </c>
      <c r="K12" s="91" t="s">
        <v>127</v>
      </c>
      <c r="L12" s="92"/>
      <c r="M12" s="93" t="s">
        <v>125</v>
      </c>
      <c r="N12" s="92"/>
      <c r="O12" s="94" t="s">
        <v>125</v>
      </c>
      <c r="P12" s="50" t="s">
        <v>122</v>
      </c>
    </row>
    <row r="13" spans="1:16" ht="13.5" thickBot="1">
      <c r="A13" s="50"/>
      <c r="B13" s="101" t="s">
        <v>135</v>
      </c>
      <c r="C13" s="102"/>
      <c r="D13" s="103"/>
      <c r="E13" s="104"/>
      <c r="F13" s="102"/>
      <c r="G13" s="103"/>
      <c r="H13" s="105"/>
      <c r="I13" s="50"/>
      <c r="J13" s="90" t="s">
        <v>119</v>
      </c>
      <c r="K13" s="91" t="s">
        <v>127</v>
      </c>
      <c r="L13" s="92"/>
      <c r="M13" s="93" t="s">
        <v>125</v>
      </c>
      <c r="N13" s="92"/>
      <c r="O13" s="94" t="s">
        <v>125</v>
      </c>
      <c r="P13" s="50" t="s">
        <v>123</v>
      </c>
    </row>
    <row r="14" spans="1:16" ht="13.5" thickBot="1">
      <c r="A14" s="50"/>
      <c r="B14" s="50"/>
      <c r="C14" s="50"/>
      <c r="D14" s="50"/>
      <c r="E14" s="50"/>
      <c r="F14" s="50"/>
      <c r="G14" s="50"/>
      <c r="H14" s="50"/>
      <c r="I14" s="50"/>
      <c r="J14" s="106" t="s">
        <v>120</v>
      </c>
      <c r="K14" s="107" t="s">
        <v>127</v>
      </c>
      <c r="L14" s="108"/>
      <c r="M14" s="109" t="s">
        <v>125</v>
      </c>
      <c r="N14" s="108"/>
      <c r="O14" s="110" t="s">
        <v>125</v>
      </c>
      <c r="P14" s="50" t="s">
        <v>123</v>
      </c>
    </row>
    <row r="15" spans="1:16" ht="13.5" thickBot="1">
      <c r="A15" s="50"/>
      <c r="B15" s="111" t="s">
        <v>139</v>
      </c>
      <c r="C15" s="111"/>
      <c r="D15" s="111"/>
      <c r="E15" s="111"/>
      <c r="F15" s="111"/>
      <c r="G15" s="111"/>
      <c r="H15" s="111"/>
      <c r="I15" s="50"/>
      <c r="J15" s="50"/>
      <c r="K15" s="50"/>
      <c r="L15" s="50"/>
      <c r="M15" s="50"/>
      <c r="N15" s="50"/>
      <c r="O15" s="50"/>
      <c r="P15" s="50"/>
    </row>
    <row r="16" spans="1:16" ht="13.5" thickBot="1">
      <c r="A16" s="50"/>
      <c r="B16" s="112"/>
      <c r="C16" s="113" t="s">
        <v>112</v>
      </c>
      <c r="D16" s="113"/>
      <c r="E16" s="114" t="s">
        <v>148</v>
      </c>
      <c r="F16" s="114"/>
      <c r="G16" s="114"/>
      <c r="H16" s="115"/>
      <c r="I16" s="50"/>
      <c r="J16" s="50"/>
      <c r="K16" s="50"/>
      <c r="L16" s="50"/>
      <c r="M16" s="50"/>
      <c r="N16" s="50"/>
      <c r="O16" s="50"/>
      <c r="P16" s="50"/>
    </row>
    <row r="17" spans="1:16" ht="13.5" thickTop="1">
      <c r="A17" s="50"/>
      <c r="B17" s="116" t="s">
        <v>144</v>
      </c>
      <c r="C17" s="117"/>
      <c r="D17" s="117"/>
      <c r="E17" s="118"/>
      <c r="F17" s="118"/>
      <c r="G17" s="118"/>
      <c r="H17" s="119"/>
      <c r="I17" s="50"/>
      <c r="J17" s="50"/>
      <c r="K17" s="50"/>
      <c r="L17" s="50"/>
      <c r="M17" s="50"/>
      <c r="N17" s="50"/>
      <c r="O17" s="50"/>
      <c r="P17" s="50"/>
    </row>
    <row r="18" spans="1:16" ht="12.75">
      <c r="A18" s="50"/>
      <c r="B18" s="120" t="s">
        <v>143</v>
      </c>
      <c r="C18" s="121"/>
      <c r="D18" s="121"/>
      <c r="E18" s="122"/>
      <c r="F18" s="122"/>
      <c r="G18" s="122"/>
      <c r="H18" s="123"/>
      <c r="I18" s="50"/>
      <c r="J18" s="50"/>
      <c r="K18" s="50"/>
      <c r="L18" s="50"/>
      <c r="M18" s="50"/>
      <c r="N18" s="50"/>
      <c r="O18" s="50"/>
      <c r="P18" s="50"/>
    </row>
    <row r="19" spans="1:16" ht="12.75">
      <c r="A19" s="50"/>
      <c r="B19" s="116" t="s">
        <v>140</v>
      </c>
      <c r="C19" s="117"/>
      <c r="D19" s="117"/>
      <c r="E19" s="118"/>
      <c r="F19" s="118"/>
      <c r="G19" s="118"/>
      <c r="H19" s="119"/>
      <c r="I19" s="50"/>
      <c r="J19" s="50"/>
      <c r="K19" s="50"/>
      <c r="L19" s="50"/>
      <c r="M19" s="50"/>
      <c r="N19" s="50"/>
      <c r="O19" s="50"/>
      <c r="P19" s="50"/>
    </row>
    <row r="20" spans="1:16" ht="12.75">
      <c r="A20" s="50"/>
      <c r="B20" s="124" t="s">
        <v>145</v>
      </c>
      <c r="C20" s="117"/>
      <c r="D20" s="117"/>
      <c r="E20" s="118"/>
      <c r="F20" s="118"/>
      <c r="G20" s="118"/>
      <c r="H20" s="119"/>
      <c r="I20" s="50"/>
      <c r="J20" s="50"/>
      <c r="K20" s="50"/>
      <c r="L20" s="50"/>
      <c r="M20" s="50"/>
      <c r="N20" s="50"/>
      <c r="O20" s="50"/>
      <c r="P20" s="50"/>
    </row>
    <row r="21" spans="1:16" ht="12.75">
      <c r="A21" s="50"/>
      <c r="B21" s="125" t="s">
        <v>141</v>
      </c>
      <c r="C21" s="126"/>
      <c r="D21" s="126"/>
      <c r="E21" s="127"/>
      <c r="F21" s="127"/>
      <c r="G21" s="127"/>
      <c r="H21" s="128"/>
      <c r="I21" s="50"/>
      <c r="J21" s="50"/>
      <c r="K21" s="50"/>
      <c r="L21" s="50"/>
      <c r="M21" s="50"/>
      <c r="N21" s="50"/>
      <c r="O21" s="50"/>
      <c r="P21" s="50"/>
    </row>
    <row r="22" spans="1:16" ht="12.75">
      <c r="A22" s="50"/>
      <c r="B22" s="120" t="s">
        <v>147</v>
      </c>
      <c r="C22" s="121"/>
      <c r="D22" s="121"/>
      <c r="E22" s="122"/>
      <c r="F22" s="122"/>
      <c r="G22" s="122"/>
      <c r="H22" s="123"/>
      <c r="I22" s="50"/>
      <c r="J22" s="50"/>
      <c r="K22" s="50"/>
      <c r="L22" s="50"/>
      <c r="M22" s="50"/>
      <c r="N22" s="50"/>
      <c r="O22" s="50"/>
      <c r="P22" s="50"/>
    </row>
    <row r="23" spans="1:16" ht="12.75">
      <c r="A23" s="50"/>
      <c r="B23" s="116" t="s">
        <v>142</v>
      </c>
      <c r="C23" s="117"/>
      <c r="D23" s="117"/>
      <c r="E23" s="118"/>
      <c r="F23" s="118"/>
      <c r="G23" s="118"/>
      <c r="H23" s="119"/>
      <c r="I23" s="50"/>
      <c r="J23" s="50"/>
      <c r="K23" s="50"/>
      <c r="L23" s="50"/>
      <c r="M23" s="50"/>
      <c r="N23" s="50"/>
      <c r="O23" s="50"/>
      <c r="P23" s="50"/>
    </row>
    <row r="24" spans="1:16" ht="13.5" thickBot="1">
      <c r="A24" s="50"/>
      <c r="B24" s="129" t="s">
        <v>146</v>
      </c>
      <c r="C24" s="130"/>
      <c r="D24" s="130"/>
      <c r="E24" s="131"/>
      <c r="F24" s="131"/>
      <c r="G24" s="131"/>
      <c r="H24" s="132"/>
      <c r="I24" s="50"/>
      <c r="J24" s="50"/>
      <c r="K24" s="50"/>
      <c r="L24" s="50"/>
      <c r="M24" s="50"/>
      <c r="N24" s="50"/>
      <c r="O24" s="50"/>
      <c r="P24" s="50"/>
    </row>
    <row r="25" spans="1:1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2.75">
      <c r="A27" s="50"/>
      <c r="B27" s="133" t="s">
        <v>150</v>
      </c>
      <c r="C27" s="133" t="s">
        <v>151</v>
      </c>
      <c r="D27" s="74" t="s">
        <v>152</v>
      </c>
      <c r="E27" s="74"/>
      <c r="F27" s="74" t="s">
        <v>153</v>
      </c>
      <c r="G27" s="74"/>
      <c r="H27" s="74"/>
      <c r="I27" s="50"/>
      <c r="J27" s="50"/>
      <c r="K27" s="50"/>
      <c r="L27" s="50"/>
      <c r="M27" s="50"/>
      <c r="N27" s="50"/>
      <c r="O27" s="50"/>
      <c r="P27" s="50"/>
    </row>
    <row r="28" spans="1:16" ht="12.75">
      <c r="A28" s="50"/>
      <c r="B28" s="134">
        <v>165</v>
      </c>
      <c r="C28" s="135">
        <f>B28*10</f>
        <v>1650</v>
      </c>
      <c r="D28" s="74">
        <f>C28*0.2</f>
        <v>330</v>
      </c>
      <c r="E28" s="74"/>
      <c r="F28" s="74">
        <f>C28+D28+600</f>
        <v>2580</v>
      </c>
      <c r="G28" s="74"/>
      <c r="H28" s="74"/>
      <c r="I28" s="50"/>
      <c r="J28" s="50"/>
      <c r="K28" s="50"/>
      <c r="L28" s="50"/>
      <c r="M28" s="50"/>
      <c r="N28" s="50"/>
      <c r="O28" s="50"/>
      <c r="P28" s="50"/>
    </row>
    <row r="29" spans="1:1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2.75">
      <c r="A30" s="50"/>
      <c r="B30" s="133" t="s">
        <v>154</v>
      </c>
      <c r="C30" s="74" t="s">
        <v>139</v>
      </c>
      <c r="D30" s="74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12.75">
      <c r="A31" s="50"/>
      <c r="B31" s="135" t="s">
        <v>155</v>
      </c>
      <c r="C31" s="74" t="s">
        <v>158</v>
      </c>
      <c r="D31" s="7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2.75">
      <c r="A32" s="50"/>
      <c r="B32" s="135" t="s">
        <v>156</v>
      </c>
      <c r="C32" s="74" t="s">
        <v>159</v>
      </c>
      <c r="D32" s="74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12.75">
      <c r="A33" s="50"/>
      <c r="B33" s="135" t="s">
        <v>157</v>
      </c>
      <c r="C33" s="74" t="s">
        <v>160</v>
      </c>
      <c r="D33" s="7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5">
      <c r="A35" s="50"/>
      <c r="B35" s="57" t="s">
        <v>162</v>
      </c>
      <c r="C35" s="136" t="str">
        <f>IF(F28&lt;=2399,C31,IF(F28&gt;=3000,C33,C32))</f>
        <v>LEVEL II</v>
      </c>
      <c r="D35" s="13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12.75">
      <c r="A37" s="50"/>
      <c r="B37" s="137" t="s">
        <v>166</v>
      </c>
      <c r="C37" s="137"/>
      <c r="D37" s="137"/>
      <c r="E37" s="137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</sheetData>
  <sheetProtection selectLockedCells="1"/>
  <mergeCells count="25">
    <mergeCell ref="N5:O5"/>
    <mergeCell ref="J4:O4"/>
    <mergeCell ref="L5:M5"/>
    <mergeCell ref="D28:E28"/>
    <mergeCell ref="D27:E27"/>
    <mergeCell ref="F27:H27"/>
    <mergeCell ref="F28:H28"/>
    <mergeCell ref="C23:D24"/>
    <mergeCell ref="E19:H20"/>
    <mergeCell ref="E21:H22"/>
    <mergeCell ref="E23:H24"/>
    <mergeCell ref="B15:H15"/>
    <mergeCell ref="C19:D20"/>
    <mergeCell ref="C21:D22"/>
    <mergeCell ref="B4:H4"/>
    <mergeCell ref="C16:D16"/>
    <mergeCell ref="E16:H16"/>
    <mergeCell ref="C17:D18"/>
    <mergeCell ref="E17:H18"/>
    <mergeCell ref="B37:E37"/>
    <mergeCell ref="C35:D35"/>
    <mergeCell ref="C30:D30"/>
    <mergeCell ref="C31:D31"/>
    <mergeCell ref="C32:D32"/>
    <mergeCell ref="C33:D33"/>
  </mergeCells>
  <hyperlinks>
    <hyperlink ref="B37:D37" location="'Full Routine'!A1" display="Click here to go back to the Main Calendar Page"/>
  </hyperlinks>
  <printOptions/>
  <pageMargins left="0.75" right="0.75" top="1" bottom="1" header="0.5" footer="0.5"/>
  <pageSetup horizontalDpi="200" verticalDpi="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"/>
  <sheetViews>
    <sheetView zoomScale="90" zoomScaleNormal="90" zoomScalePageLayoutView="0" workbookViewId="0" topLeftCell="A1">
      <selection activeCell="B1" sqref="A1:IV16384"/>
    </sheetView>
  </sheetViews>
  <sheetFormatPr defaultColWidth="8.8515625" defaultRowHeight="12.75"/>
  <cols>
    <col min="1" max="1" width="7.7109375" style="179" customWidth="1"/>
    <col min="2" max="2" width="24.57421875" style="179" bestFit="1" customWidth="1"/>
    <col min="3" max="12" width="7.7109375" style="179" customWidth="1"/>
    <col min="13" max="16384" width="8.8515625" style="179" customWidth="1"/>
  </cols>
  <sheetData>
    <row r="1" spans="1:12" ht="18">
      <c r="A1" s="22" t="s">
        <v>39</v>
      </c>
      <c r="B1" s="21"/>
      <c r="C1" s="21"/>
      <c r="D1" s="21"/>
      <c r="E1" s="21"/>
      <c r="F1" s="178"/>
      <c r="G1" s="178"/>
      <c r="H1" s="178"/>
      <c r="I1" s="178"/>
      <c r="J1" s="178"/>
      <c r="K1" s="178"/>
      <c r="L1" s="178"/>
    </row>
    <row r="2" ht="13.5" thickBot="1"/>
    <row r="3" spans="1:12" ht="12.75">
      <c r="A3" s="180" t="s">
        <v>23</v>
      </c>
      <c r="B3" s="181" t="s">
        <v>24</v>
      </c>
      <c r="C3" s="182" t="s">
        <v>0</v>
      </c>
      <c r="D3" s="182"/>
      <c r="E3" s="182" t="s">
        <v>1</v>
      </c>
      <c r="F3" s="182"/>
      <c r="G3" s="182" t="s">
        <v>2</v>
      </c>
      <c r="H3" s="182"/>
      <c r="I3" s="182" t="s">
        <v>8</v>
      </c>
      <c r="J3" s="182"/>
      <c r="K3" s="183" t="s">
        <v>10</v>
      </c>
      <c r="L3" s="184"/>
    </row>
    <row r="4" spans="1:12" ht="12.75">
      <c r="A4" s="185"/>
      <c r="B4" s="186"/>
      <c r="C4" s="187" t="s">
        <v>37</v>
      </c>
      <c r="D4" s="188" t="s">
        <v>38</v>
      </c>
      <c r="E4" s="189" t="s">
        <v>37</v>
      </c>
      <c r="F4" s="189" t="s">
        <v>38</v>
      </c>
      <c r="G4" s="190" t="s">
        <v>37</v>
      </c>
      <c r="H4" s="188" t="s">
        <v>38</v>
      </c>
      <c r="I4" s="189" t="s">
        <v>37</v>
      </c>
      <c r="J4" s="189" t="s">
        <v>38</v>
      </c>
      <c r="K4" s="190" t="s">
        <v>37</v>
      </c>
      <c r="L4" s="191" t="s">
        <v>38</v>
      </c>
    </row>
    <row r="5" spans="1:12" ht="12.75">
      <c r="A5" s="192">
        <v>1</v>
      </c>
      <c r="B5" s="193" t="s">
        <v>25</v>
      </c>
      <c r="C5" s="140"/>
      <c r="D5" s="194"/>
      <c r="E5" s="141"/>
      <c r="F5" s="195"/>
      <c r="G5" s="140"/>
      <c r="H5" s="194"/>
      <c r="I5" s="142"/>
      <c r="J5" s="196"/>
      <c r="K5" s="143"/>
      <c r="L5" s="197"/>
    </row>
    <row r="6" spans="1:12" ht="12.75">
      <c r="A6" s="198"/>
      <c r="B6" s="199"/>
      <c r="C6" s="144"/>
      <c r="D6" s="200"/>
      <c r="E6" s="145"/>
      <c r="F6" s="201"/>
      <c r="G6" s="144"/>
      <c r="H6" s="200"/>
      <c r="I6" s="146"/>
      <c r="J6" s="202"/>
      <c r="K6" s="147"/>
      <c r="L6" s="203"/>
    </row>
    <row r="7" spans="1:12" ht="12.75">
      <c r="A7" s="192">
        <v>2</v>
      </c>
      <c r="B7" s="193" t="s">
        <v>26</v>
      </c>
      <c r="C7" s="148"/>
      <c r="D7" s="204"/>
      <c r="E7" s="149"/>
      <c r="F7" s="205"/>
      <c r="G7" s="148"/>
      <c r="H7" s="204"/>
      <c r="I7" s="150"/>
      <c r="J7" s="160"/>
      <c r="K7" s="151"/>
      <c r="L7" s="161"/>
    </row>
    <row r="8" spans="1:12" ht="12.75">
      <c r="A8" s="198"/>
      <c r="B8" s="199"/>
      <c r="C8" s="144"/>
      <c r="D8" s="200"/>
      <c r="E8" s="145"/>
      <c r="F8" s="201"/>
      <c r="G8" s="144"/>
      <c r="H8" s="200"/>
      <c r="I8" s="146"/>
      <c r="J8" s="202"/>
      <c r="K8" s="147"/>
      <c r="L8" s="161"/>
    </row>
    <row r="9" spans="1:12" ht="12.75">
      <c r="A9" s="192">
        <v>3</v>
      </c>
      <c r="B9" s="193" t="s">
        <v>27</v>
      </c>
      <c r="C9" s="140"/>
      <c r="D9" s="194"/>
      <c r="E9" s="141"/>
      <c r="F9" s="195"/>
      <c r="G9" s="140"/>
      <c r="H9" s="194"/>
      <c r="I9" s="142"/>
      <c r="J9" s="196"/>
      <c r="K9" s="143"/>
      <c r="L9" s="197"/>
    </row>
    <row r="10" spans="1:12" ht="12.75">
      <c r="A10" s="198"/>
      <c r="B10" s="199"/>
      <c r="C10" s="144"/>
      <c r="D10" s="200"/>
      <c r="E10" s="145"/>
      <c r="F10" s="201"/>
      <c r="G10" s="144"/>
      <c r="H10" s="200"/>
      <c r="I10" s="146"/>
      <c r="J10" s="202"/>
      <c r="K10" s="147"/>
      <c r="L10" s="203"/>
    </row>
    <row r="11" spans="1:12" ht="12.75">
      <c r="A11" s="192">
        <v>4</v>
      </c>
      <c r="B11" s="193" t="s">
        <v>28</v>
      </c>
      <c r="C11" s="148"/>
      <c r="D11" s="204"/>
      <c r="E11" s="149"/>
      <c r="F11" s="205"/>
      <c r="G11" s="148"/>
      <c r="H11" s="204"/>
      <c r="I11" s="150"/>
      <c r="J11" s="160"/>
      <c r="K11" s="151"/>
      <c r="L11" s="161"/>
    </row>
    <row r="12" spans="1:12" ht="12.75">
      <c r="A12" s="198"/>
      <c r="B12" s="199"/>
      <c r="C12" s="144"/>
      <c r="D12" s="200"/>
      <c r="E12" s="145"/>
      <c r="F12" s="201"/>
      <c r="G12" s="144"/>
      <c r="H12" s="200"/>
      <c r="I12" s="146"/>
      <c r="J12" s="202"/>
      <c r="K12" s="147"/>
      <c r="L12" s="161"/>
    </row>
    <row r="13" spans="1:12" ht="12.75">
      <c r="A13" s="192">
        <v>5</v>
      </c>
      <c r="B13" s="193" t="s">
        <v>29</v>
      </c>
      <c r="C13" s="140"/>
      <c r="D13" s="194"/>
      <c r="E13" s="141"/>
      <c r="F13" s="195"/>
      <c r="G13" s="140"/>
      <c r="H13" s="194"/>
      <c r="I13" s="142"/>
      <c r="J13" s="196"/>
      <c r="K13" s="143"/>
      <c r="L13" s="197"/>
    </row>
    <row r="14" spans="1:12" ht="12.75">
      <c r="A14" s="198"/>
      <c r="B14" s="199"/>
      <c r="C14" s="144"/>
      <c r="D14" s="200"/>
      <c r="E14" s="145"/>
      <c r="F14" s="201"/>
      <c r="G14" s="144"/>
      <c r="H14" s="200"/>
      <c r="I14" s="146"/>
      <c r="J14" s="202"/>
      <c r="K14" s="147"/>
      <c r="L14" s="203"/>
    </row>
    <row r="15" spans="1:12" ht="12.75">
      <c r="A15" s="192">
        <v>6</v>
      </c>
      <c r="B15" s="193" t="s">
        <v>30</v>
      </c>
      <c r="C15" s="148"/>
      <c r="D15" s="204"/>
      <c r="E15" s="149"/>
      <c r="F15" s="205"/>
      <c r="G15" s="148"/>
      <c r="H15" s="204"/>
      <c r="I15" s="150"/>
      <c r="J15" s="160"/>
      <c r="K15" s="151"/>
      <c r="L15" s="161"/>
    </row>
    <row r="16" spans="1:12" ht="12.75">
      <c r="A16" s="198"/>
      <c r="B16" s="199"/>
      <c r="C16" s="144"/>
      <c r="D16" s="200"/>
      <c r="E16" s="145"/>
      <c r="F16" s="201"/>
      <c r="G16" s="144"/>
      <c r="H16" s="200"/>
      <c r="I16" s="146"/>
      <c r="J16" s="202"/>
      <c r="K16" s="147"/>
      <c r="L16" s="161"/>
    </row>
    <row r="17" spans="1:12" ht="12.75">
      <c r="A17" s="192">
        <v>7</v>
      </c>
      <c r="B17" s="193" t="s">
        <v>31</v>
      </c>
      <c r="C17" s="140"/>
      <c r="D17" s="194"/>
      <c r="E17" s="141"/>
      <c r="F17" s="195"/>
      <c r="G17" s="140"/>
      <c r="H17" s="194"/>
      <c r="I17" s="142"/>
      <c r="J17" s="196"/>
      <c r="K17" s="143"/>
      <c r="L17" s="197"/>
    </row>
    <row r="18" spans="1:12" ht="12.75">
      <c r="A18" s="198"/>
      <c r="B18" s="199"/>
      <c r="C18" s="144"/>
      <c r="D18" s="200"/>
      <c r="E18" s="145"/>
      <c r="F18" s="201"/>
      <c r="G18" s="144"/>
      <c r="H18" s="200"/>
      <c r="I18" s="146"/>
      <c r="J18" s="202"/>
      <c r="K18" s="147"/>
      <c r="L18" s="203"/>
    </row>
    <row r="19" spans="1:12" ht="12.75">
      <c r="A19" s="192">
        <v>8</v>
      </c>
      <c r="B19" s="206" t="s">
        <v>32</v>
      </c>
      <c r="C19" s="152"/>
      <c r="D19" s="152"/>
      <c r="E19" s="153"/>
      <c r="F19" s="154"/>
      <c r="G19" s="152"/>
      <c r="H19" s="152"/>
      <c r="I19" s="155"/>
      <c r="J19" s="156"/>
      <c r="K19" s="157"/>
      <c r="L19" s="158"/>
    </row>
    <row r="20" spans="1:12" ht="12.75">
      <c r="A20" s="198"/>
      <c r="B20" s="206"/>
      <c r="C20" s="152"/>
      <c r="D20" s="152"/>
      <c r="E20" s="153"/>
      <c r="F20" s="154"/>
      <c r="G20" s="152"/>
      <c r="H20" s="152"/>
      <c r="I20" s="155"/>
      <c r="J20" s="156"/>
      <c r="K20" s="157"/>
      <c r="L20" s="158"/>
    </row>
    <row r="21" spans="1:12" ht="12.75">
      <c r="A21" s="192">
        <v>9</v>
      </c>
      <c r="B21" s="206" t="s">
        <v>33</v>
      </c>
      <c r="C21" s="152"/>
      <c r="D21" s="207"/>
      <c r="E21" s="153"/>
      <c r="F21" s="208"/>
      <c r="G21" s="152"/>
      <c r="H21" s="207"/>
      <c r="I21" s="155"/>
      <c r="J21" s="156"/>
      <c r="K21" s="157"/>
      <c r="L21" s="158"/>
    </row>
    <row r="22" spans="1:12" ht="12.75">
      <c r="A22" s="198"/>
      <c r="B22" s="206"/>
      <c r="C22" s="152"/>
      <c r="D22" s="207"/>
      <c r="E22" s="153"/>
      <c r="F22" s="208"/>
      <c r="G22" s="152"/>
      <c r="H22" s="207"/>
      <c r="I22" s="155"/>
      <c r="J22" s="156"/>
      <c r="K22" s="157"/>
      <c r="L22" s="158"/>
    </row>
    <row r="23" spans="1:12" ht="12.75">
      <c r="A23" s="192">
        <v>10</v>
      </c>
      <c r="B23" s="206" t="s">
        <v>34</v>
      </c>
      <c r="C23" s="152"/>
      <c r="D23" s="152"/>
      <c r="E23" s="153"/>
      <c r="F23" s="154"/>
      <c r="G23" s="152"/>
      <c r="H23" s="152"/>
      <c r="I23" s="155"/>
      <c r="J23" s="156"/>
      <c r="K23" s="157"/>
      <c r="L23" s="158"/>
    </row>
    <row r="24" spans="1:12" ht="12.75">
      <c r="A24" s="198"/>
      <c r="B24" s="206"/>
      <c r="C24" s="152"/>
      <c r="D24" s="152"/>
      <c r="E24" s="153"/>
      <c r="F24" s="154"/>
      <c r="G24" s="152"/>
      <c r="H24" s="152"/>
      <c r="I24" s="155"/>
      <c r="J24" s="156"/>
      <c r="K24" s="157"/>
      <c r="L24" s="158"/>
    </row>
    <row r="25" spans="1:12" ht="12.75">
      <c r="A25" s="192">
        <v>11</v>
      </c>
      <c r="B25" s="209" t="s">
        <v>35</v>
      </c>
      <c r="C25" s="148"/>
      <c r="D25" s="204"/>
      <c r="E25" s="149"/>
      <c r="F25" s="205"/>
      <c r="G25" s="148"/>
      <c r="H25" s="204"/>
      <c r="I25" s="150"/>
      <c r="J25" s="160"/>
      <c r="K25" s="151"/>
      <c r="L25" s="161"/>
    </row>
    <row r="26" spans="1:12" ht="12.75">
      <c r="A26" s="198"/>
      <c r="B26" s="199"/>
      <c r="C26" s="144"/>
      <c r="D26" s="200"/>
      <c r="E26" s="145"/>
      <c r="F26" s="201"/>
      <c r="G26" s="144"/>
      <c r="H26" s="200"/>
      <c r="I26" s="146"/>
      <c r="J26" s="202"/>
      <c r="K26" s="147"/>
      <c r="L26" s="203"/>
    </row>
    <row r="27" spans="1:12" ht="12.75">
      <c r="A27" s="192">
        <v>12</v>
      </c>
      <c r="B27" s="209" t="s">
        <v>36</v>
      </c>
      <c r="C27" s="148"/>
      <c r="D27" s="148"/>
      <c r="E27" s="149"/>
      <c r="F27" s="159"/>
      <c r="G27" s="148"/>
      <c r="H27" s="148"/>
      <c r="I27" s="150"/>
      <c r="J27" s="160"/>
      <c r="K27" s="151"/>
      <c r="L27" s="161"/>
    </row>
    <row r="28" spans="1:12" ht="13.5" thickBot="1">
      <c r="A28" s="210"/>
      <c r="B28" s="209"/>
      <c r="C28" s="148"/>
      <c r="D28" s="148"/>
      <c r="E28" s="149"/>
      <c r="F28" s="159"/>
      <c r="G28" s="148"/>
      <c r="H28" s="148"/>
      <c r="I28" s="150"/>
      <c r="J28" s="160"/>
      <c r="K28" s="151"/>
      <c r="L28" s="161"/>
    </row>
    <row r="29" spans="1:12" ht="12.75">
      <c r="A29" s="211"/>
      <c r="B29" s="212" t="s">
        <v>40</v>
      </c>
      <c r="C29" s="162"/>
      <c r="D29" s="213"/>
      <c r="E29" s="162"/>
      <c r="F29" s="213"/>
      <c r="G29" s="162"/>
      <c r="H29" s="213"/>
      <c r="I29" s="163"/>
      <c r="J29" s="214"/>
      <c r="K29" s="163"/>
      <c r="L29" s="215"/>
    </row>
    <row r="30" spans="1:12" ht="13.5" thickBot="1">
      <c r="A30" s="216"/>
      <c r="B30" s="217"/>
      <c r="C30" s="164"/>
      <c r="D30" s="218"/>
      <c r="E30" s="164"/>
      <c r="F30" s="218"/>
      <c r="G30" s="164"/>
      <c r="H30" s="218"/>
      <c r="I30" s="165"/>
      <c r="J30" s="219"/>
      <c r="K30" s="165"/>
      <c r="L30" s="220"/>
    </row>
    <row r="31" spans="1:12" ht="12.75">
      <c r="A31" s="221"/>
      <c r="B31" s="222" t="s">
        <v>163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12" ht="12.75">
      <c r="A32" s="221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23"/>
    </row>
    <row r="33" spans="1:12" ht="12.7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spans="1:12" ht="12.75">
      <c r="A34" s="221"/>
      <c r="B34" s="224" t="s">
        <v>166</v>
      </c>
      <c r="C34" s="224"/>
      <c r="D34" s="224"/>
      <c r="E34" s="221"/>
      <c r="F34" s="221"/>
      <c r="G34" s="221"/>
      <c r="H34" s="221"/>
      <c r="I34" s="221"/>
      <c r="J34" s="221"/>
      <c r="K34" s="221"/>
      <c r="L34" s="221"/>
    </row>
    <row r="35" spans="1:12" ht="12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</row>
    <row r="36" spans="2:12" ht="12.75">
      <c r="B36" s="222" t="s">
        <v>226</v>
      </c>
      <c r="C36" s="225"/>
      <c r="D36" s="226"/>
      <c r="E36" s="226"/>
      <c r="F36" s="226"/>
      <c r="G36" s="226"/>
      <c r="H36" s="226"/>
      <c r="I36" s="226"/>
      <c r="J36" s="226"/>
      <c r="K36" s="226"/>
      <c r="L36" s="227"/>
    </row>
    <row r="37" spans="2:12" ht="12.75">
      <c r="B37" s="222"/>
      <c r="C37" s="228"/>
      <c r="D37" s="229"/>
      <c r="E37" s="229"/>
      <c r="F37" s="229"/>
      <c r="G37" s="229"/>
      <c r="H37" s="229"/>
      <c r="I37" s="229"/>
      <c r="J37" s="229"/>
      <c r="K37" s="229"/>
      <c r="L37" s="230"/>
    </row>
    <row r="38" spans="3:12" ht="12.75">
      <c r="C38" s="228"/>
      <c r="D38" s="229"/>
      <c r="E38" s="229"/>
      <c r="F38" s="229"/>
      <c r="G38" s="229"/>
      <c r="H38" s="229"/>
      <c r="I38" s="229"/>
      <c r="J38" s="229"/>
      <c r="K38" s="229"/>
      <c r="L38" s="230"/>
    </row>
    <row r="39" spans="3:12" ht="12.75">
      <c r="C39" s="228"/>
      <c r="D39" s="229"/>
      <c r="E39" s="229"/>
      <c r="F39" s="229"/>
      <c r="G39" s="229"/>
      <c r="H39" s="229"/>
      <c r="I39" s="229"/>
      <c r="J39" s="229"/>
      <c r="K39" s="229"/>
      <c r="L39" s="230"/>
    </row>
    <row r="40" spans="3:12" ht="12.75">
      <c r="C40" s="228"/>
      <c r="D40" s="229"/>
      <c r="E40" s="229"/>
      <c r="F40" s="229"/>
      <c r="G40" s="229"/>
      <c r="H40" s="229"/>
      <c r="I40" s="229"/>
      <c r="J40" s="229"/>
      <c r="K40" s="229"/>
      <c r="L40" s="230"/>
    </row>
    <row r="41" spans="3:12" ht="12.75">
      <c r="C41" s="228"/>
      <c r="D41" s="229"/>
      <c r="E41" s="229"/>
      <c r="F41" s="229"/>
      <c r="G41" s="229"/>
      <c r="H41" s="229"/>
      <c r="I41" s="229"/>
      <c r="J41" s="229"/>
      <c r="K41" s="229"/>
      <c r="L41" s="230"/>
    </row>
    <row r="42" spans="3:12" ht="12.75">
      <c r="C42" s="228"/>
      <c r="D42" s="229"/>
      <c r="E42" s="229"/>
      <c r="F42" s="229"/>
      <c r="G42" s="229"/>
      <c r="H42" s="229"/>
      <c r="I42" s="229"/>
      <c r="J42" s="229"/>
      <c r="K42" s="229"/>
      <c r="L42" s="230"/>
    </row>
    <row r="43" spans="3:12" ht="12.75">
      <c r="C43" s="231"/>
      <c r="D43" s="232"/>
      <c r="E43" s="232"/>
      <c r="F43" s="232"/>
      <c r="G43" s="232"/>
      <c r="H43" s="232"/>
      <c r="I43" s="232"/>
      <c r="J43" s="232"/>
      <c r="K43" s="232"/>
      <c r="L43" s="233"/>
    </row>
  </sheetData>
  <sheetProtection selectLockedCells="1"/>
  <mergeCells count="45">
    <mergeCell ref="G29:G30"/>
    <mergeCell ref="B13:B14"/>
    <mergeCell ref="I29:I30"/>
    <mergeCell ref="K29:K30"/>
    <mergeCell ref="B31:B32"/>
    <mergeCell ref="C32:D32"/>
    <mergeCell ref="E32:F32"/>
    <mergeCell ref="G32:H32"/>
    <mergeCell ref="I32:J32"/>
    <mergeCell ref="K32:L32"/>
    <mergeCell ref="B29:B30"/>
    <mergeCell ref="I3:J3"/>
    <mergeCell ref="K3:L3"/>
    <mergeCell ref="B15:B16"/>
    <mergeCell ref="G3:H3"/>
    <mergeCell ref="B5:B6"/>
    <mergeCell ref="B7:B8"/>
    <mergeCell ref="B9:B10"/>
    <mergeCell ref="B11:B12"/>
    <mergeCell ref="C3:D3"/>
    <mergeCell ref="E3:F3"/>
    <mergeCell ref="A5:A6"/>
    <mergeCell ref="A7:A8"/>
    <mergeCell ref="A9:A10"/>
    <mergeCell ref="A11:A12"/>
    <mergeCell ref="B25:B26"/>
    <mergeCell ref="B27:B28"/>
    <mergeCell ref="A13:A14"/>
    <mergeCell ref="A15:A16"/>
    <mergeCell ref="A17:A18"/>
    <mergeCell ref="A19:A20"/>
    <mergeCell ref="B17:B18"/>
    <mergeCell ref="B23:B24"/>
    <mergeCell ref="B19:B20"/>
    <mergeCell ref="B21:B22"/>
    <mergeCell ref="C36:L43"/>
    <mergeCell ref="B36:B37"/>
    <mergeCell ref="E29:E30"/>
    <mergeCell ref="A21:A22"/>
    <mergeCell ref="B34:D34"/>
    <mergeCell ref="A29:A30"/>
    <mergeCell ref="C29:C30"/>
    <mergeCell ref="A23:A24"/>
    <mergeCell ref="A25:A26"/>
    <mergeCell ref="A27:A28"/>
  </mergeCells>
  <dataValidations count="2">
    <dataValidation allowBlank="1" showInputMessage="1" showErrorMessage="1" promptTitle="X me!" prompt="Place an X here when you're finished with your workout for the day." sqref="E32:L32"/>
    <dataValidation allowBlank="1" showInputMessage="1" showErrorMessage="1" promptTitle="Bring it! X me!" prompt="Place an &quot;X&quot; here when you're finished with your workout for the day." sqref="C32:D32"/>
  </dataValidations>
  <hyperlinks>
    <hyperlink ref="B34:D34" location="'Full Routine'!A1" display="Click here to go back to the Main Calendar Page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9"/>
  <sheetViews>
    <sheetView zoomScale="90" zoomScaleNormal="90" zoomScalePageLayoutView="0" workbookViewId="0" topLeftCell="A1">
      <selection activeCell="A1" sqref="A1:IV16384"/>
    </sheetView>
  </sheetViews>
  <sheetFormatPr defaultColWidth="8.8515625" defaultRowHeight="12.75"/>
  <cols>
    <col min="1" max="1" width="26.00390625" style="234" bestFit="1" customWidth="1"/>
    <col min="2" max="21" width="4.7109375" style="234" customWidth="1"/>
    <col min="22" max="16384" width="8.8515625" style="234" customWidth="1"/>
  </cols>
  <sheetData>
    <row r="1" spans="1:11" s="179" customFormat="1" ht="18">
      <c r="A1" s="21" t="s">
        <v>108</v>
      </c>
      <c r="B1" s="21"/>
      <c r="C1" s="21"/>
      <c r="D1" s="21"/>
      <c r="E1" s="21"/>
      <c r="F1" s="21"/>
      <c r="G1" s="178"/>
      <c r="H1" s="178"/>
      <c r="I1" s="178"/>
      <c r="J1" s="178"/>
      <c r="K1" s="178"/>
    </row>
    <row r="2" s="179" customFormat="1" ht="12.75"/>
    <row r="3" ht="13.5" thickBot="1"/>
    <row r="4" spans="1:21" s="179" customFormat="1" ht="12.75">
      <c r="A4" s="234"/>
      <c r="B4" s="182" t="s">
        <v>0</v>
      </c>
      <c r="C4" s="182"/>
      <c r="D4" s="182" t="s">
        <v>1</v>
      </c>
      <c r="E4" s="182"/>
      <c r="F4" s="182" t="s">
        <v>2</v>
      </c>
      <c r="G4" s="182"/>
      <c r="H4" s="182" t="s">
        <v>4</v>
      </c>
      <c r="I4" s="182"/>
      <c r="J4" s="183" t="s">
        <v>5</v>
      </c>
      <c r="K4" s="184"/>
      <c r="L4" s="183" t="s">
        <v>6</v>
      </c>
      <c r="M4" s="184"/>
      <c r="N4" s="183" t="s">
        <v>8</v>
      </c>
      <c r="O4" s="184"/>
      <c r="P4" s="183" t="s">
        <v>9</v>
      </c>
      <c r="Q4" s="184"/>
      <c r="R4" s="183" t="s">
        <v>10</v>
      </c>
      <c r="S4" s="184"/>
      <c r="T4" s="183" t="s">
        <v>11</v>
      </c>
      <c r="U4" s="184"/>
    </row>
    <row r="5" spans="1:21" s="179" customFormat="1" ht="12.75">
      <c r="A5" s="222" t="s">
        <v>163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1" s="179" customFormat="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</row>
    <row r="7" spans="1:21" ht="12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</row>
    <row r="8" spans="1:2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</row>
    <row r="9" spans="1:21" ht="12.75">
      <c r="A9" s="224" t="s">
        <v>166</v>
      </c>
      <c r="B9" s="224"/>
      <c r="C9" s="224"/>
      <c r="D9" s="22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</row>
    <row r="10" spans="1:21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</row>
    <row r="12" spans="1:21" ht="12.75">
      <c r="A12" s="222" t="s">
        <v>226</v>
      </c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7"/>
    </row>
    <row r="13" spans="1:21" ht="12.75">
      <c r="A13" s="222"/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0"/>
    </row>
    <row r="14" spans="1:21" ht="12.75">
      <c r="A14" s="179"/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30"/>
    </row>
    <row r="15" spans="1:21" ht="12.75">
      <c r="A15" s="179"/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30"/>
    </row>
    <row r="16" spans="1:21" ht="12.75">
      <c r="A16" s="179"/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</row>
    <row r="17" spans="1:21" ht="12.75">
      <c r="A17" s="179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0"/>
    </row>
    <row r="18" spans="1:21" ht="12.75">
      <c r="A18" s="179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</row>
    <row r="19" spans="1:21" ht="12.75">
      <c r="A19" s="179"/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3"/>
    </row>
  </sheetData>
  <sheetProtection selectLockedCells="1"/>
  <mergeCells count="24">
    <mergeCell ref="A9:D9"/>
    <mergeCell ref="L6:M6"/>
    <mergeCell ref="N6:O6"/>
    <mergeCell ref="P6:Q6"/>
    <mergeCell ref="R6:S6"/>
    <mergeCell ref="H6:I6"/>
    <mergeCell ref="J6:K6"/>
    <mergeCell ref="F6:G6"/>
    <mergeCell ref="P4:Q4"/>
    <mergeCell ref="R4:S4"/>
    <mergeCell ref="A12:A13"/>
    <mergeCell ref="B12:U19"/>
    <mergeCell ref="B4:C4"/>
    <mergeCell ref="A5:A6"/>
    <mergeCell ref="B6:C6"/>
    <mergeCell ref="D6:E6"/>
    <mergeCell ref="T4:U4"/>
    <mergeCell ref="T6:U6"/>
    <mergeCell ref="D4:E4"/>
    <mergeCell ref="F4:G4"/>
    <mergeCell ref="H4:I4"/>
    <mergeCell ref="L4:M4"/>
    <mergeCell ref="J4:K4"/>
    <mergeCell ref="N4:O4"/>
  </mergeCells>
  <dataValidations count="1">
    <dataValidation allowBlank="1" showInputMessage="1" showErrorMessage="1" promptTitle="Bring it! X me!" prompt="Place an &quot;X&quot; here when you're finished with your workout for the day." sqref="B6:U6"/>
  </dataValidations>
  <hyperlinks>
    <hyperlink ref="A9:C9" location="'Full Routine'!A1" display="Click here to go back to the Main Calendar Page"/>
  </hyperlink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2"/>
  <sheetViews>
    <sheetView zoomScale="90" zoomScaleNormal="90" zoomScalePageLayoutView="0" workbookViewId="0" topLeftCell="A1">
      <selection activeCell="C5" sqref="A1:IV16384"/>
    </sheetView>
  </sheetViews>
  <sheetFormatPr defaultColWidth="8.8515625" defaultRowHeight="12.75"/>
  <cols>
    <col min="1" max="1" width="7.7109375" style="179" customWidth="1"/>
    <col min="2" max="2" width="29.28125" style="179" bestFit="1" customWidth="1"/>
    <col min="3" max="12" width="7.7109375" style="179" customWidth="1"/>
    <col min="13" max="16384" width="8.8515625" style="179" customWidth="1"/>
  </cols>
  <sheetData>
    <row r="1" spans="1:12" ht="18">
      <c r="A1" s="21" t="s">
        <v>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ht="13.5" thickBot="1"/>
    <row r="3" spans="1:12" ht="12.75">
      <c r="A3" s="180" t="s">
        <v>23</v>
      </c>
      <c r="B3" s="181" t="s">
        <v>24</v>
      </c>
      <c r="C3" s="182" t="s">
        <v>0</v>
      </c>
      <c r="D3" s="182"/>
      <c r="E3" s="182" t="s">
        <v>1</v>
      </c>
      <c r="F3" s="182"/>
      <c r="G3" s="182" t="s">
        <v>2</v>
      </c>
      <c r="H3" s="182"/>
      <c r="I3" s="182" t="s">
        <v>8</v>
      </c>
      <c r="J3" s="182"/>
      <c r="K3" s="183" t="s">
        <v>10</v>
      </c>
      <c r="L3" s="184"/>
    </row>
    <row r="4" spans="1:12" ht="12.75">
      <c r="A4" s="185"/>
      <c r="B4" s="186"/>
      <c r="C4" s="189" t="s">
        <v>37</v>
      </c>
      <c r="D4" s="236" t="s">
        <v>38</v>
      </c>
      <c r="E4" s="189" t="s">
        <v>37</v>
      </c>
      <c r="F4" s="189" t="s">
        <v>38</v>
      </c>
      <c r="G4" s="237" t="s">
        <v>37</v>
      </c>
      <c r="H4" s="236" t="s">
        <v>38</v>
      </c>
      <c r="I4" s="189" t="s">
        <v>37</v>
      </c>
      <c r="J4" s="189" t="s">
        <v>38</v>
      </c>
      <c r="K4" s="237" t="s">
        <v>37</v>
      </c>
      <c r="L4" s="191" t="s">
        <v>38</v>
      </c>
    </row>
    <row r="5" spans="1:12" ht="12.75">
      <c r="A5" s="238">
        <v>1</v>
      </c>
      <c r="B5" s="206" t="s">
        <v>43</v>
      </c>
      <c r="C5" s="152"/>
      <c r="D5" s="152"/>
      <c r="E5" s="153"/>
      <c r="F5" s="154"/>
      <c r="G5" s="152"/>
      <c r="H5" s="152"/>
      <c r="I5" s="155"/>
      <c r="J5" s="156"/>
      <c r="K5" s="157"/>
      <c r="L5" s="158"/>
    </row>
    <row r="6" spans="1:12" ht="12.75">
      <c r="A6" s="238"/>
      <c r="B6" s="206"/>
      <c r="C6" s="152"/>
      <c r="D6" s="152"/>
      <c r="E6" s="153"/>
      <c r="F6" s="154"/>
      <c r="G6" s="152"/>
      <c r="H6" s="152"/>
      <c r="I6" s="155"/>
      <c r="J6" s="156"/>
      <c r="K6" s="157"/>
      <c r="L6" s="158"/>
    </row>
    <row r="7" spans="1:12" ht="12.75">
      <c r="A7" s="238">
        <v>2</v>
      </c>
      <c r="B7" s="206" t="s">
        <v>44</v>
      </c>
      <c r="C7" s="152"/>
      <c r="D7" s="152"/>
      <c r="E7" s="153"/>
      <c r="F7" s="154"/>
      <c r="G7" s="152"/>
      <c r="H7" s="152"/>
      <c r="I7" s="155"/>
      <c r="J7" s="156"/>
      <c r="K7" s="157"/>
      <c r="L7" s="158"/>
    </row>
    <row r="8" spans="1:12" ht="12.75">
      <c r="A8" s="238"/>
      <c r="B8" s="206"/>
      <c r="C8" s="152"/>
      <c r="D8" s="152"/>
      <c r="E8" s="153"/>
      <c r="F8" s="154"/>
      <c r="G8" s="152"/>
      <c r="H8" s="152"/>
      <c r="I8" s="155"/>
      <c r="J8" s="156"/>
      <c r="K8" s="157"/>
      <c r="L8" s="158"/>
    </row>
    <row r="9" spans="1:12" ht="12.75">
      <c r="A9" s="238">
        <v>3</v>
      </c>
      <c r="B9" s="206" t="s">
        <v>45</v>
      </c>
      <c r="C9" s="152"/>
      <c r="D9" s="152"/>
      <c r="E9" s="153"/>
      <c r="F9" s="154"/>
      <c r="G9" s="152"/>
      <c r="H9" s="152"/>
      <c r="I9" s="155"/>
      <c r="J9" s="156"/>
      <c r="K9" s="157"/>
      <c r="L9" s="158"/>
    </row>
    <row r="10" spans="1:12" ht="12.75">
      <c r="A10" s="238"/>
      <c r="B10" s="206"/>
      <c r="C10" s="152"/>
      <c r="D10" s="152"/>
      <c r="E10" s="153"/>
      <c r="F10" s="154"/>
      <c r="G10" s="152"/>
      <c r="H10" s="152"/>
      <c r="I10" s="155"/>
      <c r="J10" s="156"/>
      <c r="K10" s="157"/>
      <c r="L10" s="158"/>
    </row>
    <row r="11" spans="1:12" ht="12.75">
      <c r="A11" s="238">
        <v>4</v>
      </c>
      <c r="B11" s="206" t="s">
        <v>46</v>
      </c>
      <c r="C11" s="152"/>
      <c r="D11" s="152"/>
      <c r="E11" s="153"/>
      <c r="F11" s="154"/>
      <c r="G11" s="152"/>
      <c r="H11" s="152"/>
      <c r="I11" s="155"/>
      <c r="J11" s="156"/>
      <c r="K11" s="157"/>
      <c r="L11" s="158"/>
    </row>
    <row r="12" spans="1:12" ht="12.75">
      <c r="A12" s="238"/>
      <c r="B12" s="206"/>
      <c r="C12" s="152"/>
      <c r="D12" s="152"/>
      <c r="E12" s="153"/>
      <c r="F12" s="154"/>
      <c r="G12" s="152"/>
      <c r="H12" s="152"/>
      <c r="I12" s="155"/>
      <c r="J12" s="156"/>
      <c r="K12" s="157"/>
      <c r="L12" s="158"/>
    </row>
    <row r="13" spans="1:12" ht="12.75">
      <c r="A13" s="238">
        <v>5</v>
      </c>
      <c r="B13" s="206" t="s">
        <v>165</v>
      </c>
      <c r="C13" s="152"/>
      <c r="D13" s="152"/>
      <c r="E13" s="153"/>
      <c r="F13" s="154"/>
      <c r="G13" s="152"/>
      <c r="H13" s="152"/>
      <c r="I13" s="155"/>
      <c r="J13" s="156"/>
      <c r="K13" s="157"/>
      <c r="L13" s="158"/>
    </row>
    <row r="14" spans="1:12" ht="12.75">
      <c r="A14" s="238"/>
      <c r="B14" s="206"/>
      <c r="C14" s="152"/>
      <c r="D14" s="152"/>
      <c r="E14" s="153"/>
      <c r="F14" s="154"/>
      <c r="G14" s="152"/>
      <c r="H14" s="152"/>
      <c r="I14" s="155"/>
      <c r="J14" s="156"/>
      <c r="K14" s="157"/>
      <c r="L14" s="158"/>
    </row>
    <row r="15" spans="1:12" ht="12.75">
      <c r="A15" s="238">
        <v>6</v>
      </c>
      <c r="B15" s="206" t="s">
        <v>47</v>
      </c>
      <c r="C15" s="152"/>
      <c r="D15" s="140"/>
      <c r="E15" s="153"/>
      <c r="F15" s="239"/>
      <c r="G15" s="152"/>
      <c r="H15" s="140"/>
      <c r="I15" s="155"/>
      <c r="J15" s="196"/>
      <c r="K15" s="157"/>
      <c r="L15" s="197"/>
    </row>
    <row r="16" spans="1:12" ht="12.75">
      <c r="A16" s="238"/>
      <c r="B16" s="206"/>
      <c r="C16" s="152"/>
      <c r="D16" s="144"/>
      <c r="E16" s="153"/>
      <c r="F16" s="240"/>
      <c r="G16" s="152"/>
      <c r="H16" s="144"/>
      <c r="I16" s="155"/>
      <c r="J16" s="202"/>
      <c r="K16" s="157"/>
      <c r="L16" s="203"/>
    </row>
    <row r="17" spans="1:12" ht="12.75">
      <c r="A17" s="238">
        <v>7</v>
      </c>
      <c r="B17" s="206" t="s">
        <v>48</v>
      </c>
      <c r="C17" s="152"/>
      <c r="D17" s="152"/>
      <c r="E17" s="153"/>
      <c r="F17" s="154"/>
      <c r="G17" s="152"/>
      <c r="H17" s="152"/>
      <c r="I17" s="155"/>
      <c r="J17" s="156"/>
      <c r="K17" s="157"/>
      <c r="L17" s="158"/>
    </row>
    <row r="18" spans="1:12" ht="12.75">
      <c r="A18" s="238"/>
      <c r="B18" s="206"/>
      <c r="C18" s="152"/>
      <c r="D18" s="152"/>
      <c r="E18" s="153"/>
      <c r="F18" s="154"/>
      <c r="G18" s="152"/>
      <c r="H18" s="152"/>
      <c r="I18" s="155"/>
      <c r="J18" s="156"/>
      <c r="K18" s="157"/>
      <c r="L18" s="158"/>
    </row>
    <row r="19" spans="1:12" ht="12.75">
      <c r="A19" s="238">
        <v>8</v>
      </c>
      <c r="B19" s="206" t="s">
        <v>49</v>
      </c>
      <c r="C19" s="152"/>
      <c r="D19" s="152"/>
      <c r="E19" s="153"/>
      <c r="F19" s="154"/>
      <c r="G19" s="152"/>
      <c r="H19" s="152"/>
      <c r="I19" s="155"/>
      <c r="J19" s="156"/>
      <c r="K19" s="157"/>
      <c r="L19" s="158"/>
    </row>
    <row r="20" spans="1:12" ht="12.75">
      <c r="A20" s="238"/>
      <c r="B20" s="206"/>
      <c r="C20" s="152"/>
      <c r="D20" s="152"/>
      <c r="E20" s="153"/>
      <c r="F20" s="154"/>
      <c r="G20" s="152"/>
      <c r="H20" s="152"/>
      <c r="I20" s="155"/>
      <c r="J20" s="156"/>
      <c r="K20" s="157"/>
      <c r="L20" s="158"/>
    </row>
    <row r="21" spans="1:12" ht="12.75">
      <c r="A21" s="238">
        <v>9</v>
      </c>
      <c r="B21" s="206" t="s">
        <v>50</v>
      </c>
      <c r="C21" s="152"/>
      <c r="D21" s="152"/>
      <c r="E21" s="153"/>
      <c r="F21" s="154"/>
      <c r="G21" s="152"/>
      <c r="H21" s="152"/>
      <c r="I21" s="155"/>
      <c r="J21" s="156"/>
      <c r="K21" s="157"/>
      <c r="L21" s="158"/>
    </row>
    <row r="22" spans="1:12" ht="12.75">
      <c r="A22" s="238"/>
      <c r="B22" s="206"/>
      <c r="C22" s="152"/>
      <c r="D22" s="152"/>
      <c r="E22" s="153"/>
      <c r="F22" s="154"/>
      <c r="G22" s="152"/>
      <c r="H22" s="152"/>
      <c r="I22" s="155"/>
      <c r="J22" s="156"/>
      <c r="K22" s="157"/>
      <c r="L22" s="158"/>
    </row>
    <row r="23" spans="1:12" ht="12.75">
      <c r="A23" s="238">
        <v>10</v>
      </c>
      <c r="B23" s="206" t="s">
        <v>51</v>
      </c>
      <c r="C23" s="152"/>
      <c r="D23" s="152"/>
      <c r="E23" s="153"/>
      <c r="F23" s="154"/>
      <c r="G23" s="152"/>
      <c r="H23" s="152"/>
      <c r="I23" s="155"/>
      <c r="J23" s="156"/>
      <c r="K23" s="157"/>
      <c r="L23" s="158"/>
    </row>
    <row r="24" spans="1:12" ht="12.75">
      <c r="A24" s="238"/>
      <c r="B24" s="206"/>
      <c r="C24" s="152"/>
      <c r="D24" s="152"/>
      <c r="E24" s="153"/>
      <c r="F24" s="154"/>
      <c r="G24" s="152"/>
      <c r="H24" s="152"/>
      <c r="I24" s="155"/>
      <c r="J24" s="156"/>
      <c r="K24" s="157"/>
      <c r="L24" s="158"/>
    </row>
    <row r="25" spans="1:12" ht="12.75">
      <c r="A25" s="238">
        <v>11</v>
      </c>
      <c r="B25" s="206" t="s">
        <v>52</v>
      </c>
      <c r="C25" s="152"/>
      <c r="D25" s="152"/>
      <c r="E25" s="153"/>
      <c r="F25" s="154"/>
      <c r="G25" s="152"/>
      <c r="H25" s="152"/>
      <c r="I25" s="155"/>
      <c r="J25" s="156"/>
      <c r="K25" s="157"/>
      <c r="L25" s="158"/>
    </row>
    <row r="26" spans="1:12" ht="12.75">
      <c r="A26" s="238"/>
      <c r="B26" s="206"/>
      <c r="C26" s="152"/>
      <c r="D26" s="152"/>
      <c r="E26" s="153"/>
      <c r="F26" s="154"/>
      <c r="G26" s="152"/>
      <c r="H26" s="152"/>
      <c r="I26" s="155"/>
      <c r="J26" s="156"/>
      <c r="K26" s="157"/>
      <c r="L26" s="158"/>
    </row>
    <row r="27" spans="1:12" ht="12.75">
      <c r="A27" s="210">
        <v>12</v>
      </c>
      <c r="B27" s="209" t="s">
        <v>53</v>
      </c>
      <c r="C27" s="148"/>
      <c r="D27" s="148"/>
      <c r="E27" s="149"/>
      <c r="F27" s="159"/>
      <c r="G27" s="148"/>
      <c r="H27" s="148"/>
      <c r="I27" s="150"/>
      <c r="J27" s="160"/>
      <c r="K27" s="151"/>
      <c r="L27" s="161"/>
    </row>
    <row r="28" spans="1:12" ht="13.5" thickBot="1">
      <c r="A28" s="210"/>
      <c r="B28" s="209"/>
      <c r="C28" s="148"/>
      <c r="D28" s="148"/>
      <c r="E28" s="149"/>
      <c r="F28" s="159"/>
      <c r="G28" s="148"/>
      <c r="H28" s="148"/>
      <c r="I28" s="150"/>
      <c r="J28" s="160"/>
      <c r="K28" s="151"/>
      <c r="L28" s="161"/>
    </row>
    <row r="29" spans="1:12" ht="12.75">
      <c r="A29" s="241" t="s">
        <v>42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3"/>
    </row>
    <row r="30" spans="1:12" ht="13.5" thickBot="1">
      <c r="A30" s="244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6"/>
    </row>
    <row r="31" spans="1:12" ht="12.75">
      <c r="A31" s="210">
        <v>13</v>
      </c>
      <c r="B31" s="209" t="s">
        <v>54</v>
      </c>
      <c r="C31" s="148"/>
      <c r="D31" s="148"/>
      <c r="E31" s="149"/>
      <c r="F31" s="159"/>
      <c r="G31" s="148"/>
      <c r="H31" s="148"/>
      <c r="I31" s="150"/>
      <c r="J31" s="160"/>
      <c r="K31" s="151"/>
      <c r="L31" s="161"/>
    </row>
    <row r="32" spans="1:12" ht="13.5" thickBot="1">
      <c r="A32" s="247"/>
      <c r="B32" s="248"/>
      <c r="C32" s="144"/>
      <c r="D32" s="144"/>
      <c r="E32" s="145"/>
      <c r="F32" s="240"/>
      <c r="G32" s="144"/>
      <c r="H32" s="144"/>
      <c r="I32" s="146"/>
      <c r="J32" s="202"/>
      <c r="K32" s="147"/>
      <c r="L32" s="161"/>
    </row>
    <row r="33" spans="1:12" ht="12.75">
      <c r="A33" s="249">
        <v>14</v>
      </c>
      <c r="B33" s="250" t="s">
        <v>55</v>
      </c>
      <c r="C33" s="148"/>
      <c r="D33" s="148"/>
      <c r="E33" s="149"/>
      <c r="F33" s="159"/>
      <c r="G33" s="148"/>
      <c r="H33" s="148"/>
      <c r="I33" s="150"/>
      <c r="J33" s="160"/>
      <c r="K33" s="151"/>
      <c r="L33" s="161"/>
    </row>
    <row r="34" spans="1:12" ht="13.5" thickBot="1">
      <c r="A34" s="247"/>
      <c r="B34" s="248"/>
      <c r="C34" s="144"/>
      <c r="D34" s="144"/>
      <c r="E34" s="145"/>
      <c r="F34" s="240"/>
      <c r="G34" s="144"/>
      <c r="H34" s="144"/>
      <c r="I34" s="146"/>
      <c r="J34" s="202"/>
      <c r="K34" s="147"/>
      <c r="L34" s="161"/>
    </row>
    <row r="35" spans="1:12" ht="12.75">
      <c r="A35" s="210">
        <v>15</v>
      </c>
      <c r="B35" s="250" t="s">
        <v>56</v>
      </c>
      <c r="C35" s="148"/>
      <c r="D35" s="148"/>
      <c r="E35" s="149"/>
      <c r="F35" s="159"/>
      <c r="G35" s="148"/>
      <c r="H35" s="148"/>
      <c r="I35" s="150"/>
      <c r="J35" s="160"/>
      <c r="K35" s="151"/>
      <c r="L35" s="161"/>
    </row>
    <row r="36" spans="1:12" ht="13.5" thickBot="1">
      <c r="A36" s="247"/>
      <c r="B36" s="248"/>
      <c r="C36" s="144"/>
      <c r="D36" s="144"/>
      <c r="E36" s="145"/>
      <c r="F36" s="240"/>
      <c r="G36" s="144"/>
      <c r="H36" s="144"/>
      <c r="I36" s="146"/>
      <c r="J36" s="202"/>
      <c r="K36" s="147"/>
      <c r="L36" s="251"/>
    </row>
    <row r="37" spans="1:12" ht="12.75">
      <c r="A37" s="211"/>
      <c r="B37" s="212" t="s">
        <v>40</v>
      </c>
      <c r="C37" s="162"/>
      <c r="D37" s="252"/>
      <c r="E37" s="162"/>
      <c r="F37" s="252"/>
      <c r="G37" s="162"/>
      <c r="H37" s="252"/>
      <c r="I37" s="163"/>
      <c r="J37" s="214"/>
      <c r="K37" s="163"/>
      <c r="L37" s="215"/>
    </row>
    <row r="38" spans="1:12" ht="13.5" thickBot="1">
      <c r="A38" s="216"/>
      <c r="B38" s="217"/>
      <c r="C38" s="164"/>
      <c r="D38" s="253"/>
      <c r="E38" s="164"/>
      <c r="F38" s="253"/>
      <c r="G38" s="164"/>
      <c r="H38" s="253"/>
      <c r="I38" s="165"/>
      <c r="J38" s="219"/>
      <c r="K38" s="165"/>
      <c r="L38" s="220"/>
    </row>
    <row r="39" spans="1:12" ht="12.75">
      <c r="A39" s="221"/>
      <c r="B39" s="222" t="s">
        <v>163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</row>
    <row r="40" spans="1:12" ht="12.75">
      <c r="A40" s="221"/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</row>
    <row r="41" spans="1:12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</row>
    <row r="42" spans="1:12" ht="12.75">
      <c r="A42" s="221"/>
      <c r="B42" s="224" t="s">
        <v>166</v>
      </c>
      <c r="C42" s="224"/>
      <c r="D42" s="224"/>
      <c r="E42" s="221"/>
      <c r="F42" s="221"/>
      <c r="G42" s="221"/>
      <c r="H42" s="221"/>
      <c r="I42" s="221"/>
      <c r="J42" s="221"/>
      <c r="K42" s="221"/>
      <c r="L42" s="221"/>
    </row>
    <row r="45" spans="2:12" ht="12.75">
      <c r="B45" s="222" t="s">
        <v>226</v>
      </c>
      <c r="C45" s="225"/>
      <c r="D45" s="226"/>
      <c r="E45" s="226"/>
      <c r="F45" s="226"/>
      <c r="G45" s="226"/>
      <c r="H45" s="226"/>
      <c r="I45" s="226"/>
      <c r="J45" s="226"/>
      <c r="K45" s="226"/>
      <c r="L45" s="227"/>
    </row>
    <row r="46" spans="2:12" ht="12.75">
      <c r="B46" s="222"/>
      <c r="C46" s="228"/>
      <c r="D46" s="229"/>
      <c r="E46" s="229"/>
      <c r="F46" s="229"/>
      <c r="G46" s="229"/>
      <c r="H46" s="229"/>
      <c r="I46" s="229"/>
      <c r="J46" s="229"/>
      <c r="K46" s="229"/>
      <c r="L46" s="230"/>
    </row>
    <row r="47" spans="3:12" ht="12.75">
      <c r="C47" s="228"/>
      <c r="D47" s="229"/>
      <c r="E47" s="229"/>
      <c r="F47" s="229"/>
      <c r="G47" s="229"/>
      <c r="H47" s="229"/>
      <c r="I47" s="229"/>
      <c r="J47" s="229"/>
      <c r="K47" s="229"/>
      <c r="L47" s="230"/>
    </row>
    <row r="48" spans="3:12" ht="12.75">
      <c r="C48" s="228"/>
      <c r="D48" s="229"/>
      <c r="E48" s="229"/>
      <c r="F48" s="229"/>
      <c r="G48" s="229"/>
      <c r="H48" s="229"/>
      <c r="I48" s="229"/>
      <c r="J48" s="229"/>
      <c r="K48" s="229"/>
      <c r="L48" s="230"/>
    </row>
    <row r="49" spans="3:12" ht="12.75">
      <c r="C49" s="228"/>
      <c r="D49" s="229"/>
      <c r="E49" s="229"/>
      <c r="F49" s="229"/>
      <c r="G49" s="229"/>
      <c r="H49" s="229"/>
      <c r="I49" s="229"/>
      <c r="J49" s="229"/>
      <c r="K49" s="229"/>
      <c r="L49" s="230"/>
    </row>
    <row r="50" spans="3:12" ht="12.75">
      <c r="C50" s="228"/>
      <c r="D50" s="229"/>
      <c r="E50" s="229"/>
      <c r="F50" s="229"/>
      <c r="G50" s="229"/>
      <c r="H50" s="229"/>
      <c r="I50" s="229"/>
      <c r="J50" s="229"/>
      <c r="K50" s="229"/>
      <c r="L50" s="230"/>
    </row>
    <row r="51" spans="3:12" ht="12.75">
      <c r="C51" s="228"/>
      <c r="D51" s="229"/>
      <c r="E51" s="229"/>
      <c r="F51" s="229"/>
      <c r="G51" s="229"/>
      <c r="H51" s="229"/>
      <c r="I51" s="229"/>
      <c r="J51" s="229"/>
      <c r="K51" s="229"/>
      <c r="L51" s="230"/>
    </row>
    <row r="52" spans="3:12" ht="12.75">
      <c r="C52" s="231"/>
      <c r="D52" s="232"/>
      <c r="E52" s="232"/>
      <c r="F52" s="232"/>
      <c r="G52" s="232"/>
      <c r="H52" s="232"/>
      <c r="I52" s="232"/>
      <c r="J52" s="232"/>
      <c r="K52" s="232"/>
      <c r="L52" s="233"/>
    </row>
  </sheetData>
  <sheetProtection selectLockedCells="1"/>
  <mergeCells count="52">
    <mergeCell ref="K37:K38"/>
    <mergeCell ref="B39:B40"/>
    <mergeCell ref="C40:D40"/>
    <mergeCell ref="E40:F40"/>
    <mergeCell ref="G40:H40"/>
    <mergeCell ref="A37:A38"/>
    <mergeCell ref="G37:G38"/>
    <mergeCell ref="B37:B38"/>
    <mergeCell ref="A33:A34"/>
    <mergeCell ref="B33:B34"/>
    <mergeCell ref="A35:A36"/>
    <mergeCell ref="B35:B36"/>
    <mergeCell ref="B19:B20"/>
    <mergeCell ref="A21:A22"/>
    <mergeCell ref="B21:B22"/>
    <mergeCell ref="A23:A24"/>
    <mergeCell ref="C37:C38"/>
    <mergeCell ref="E37:E38"/>
    <mergeCell ref="A25:A26"/>
    <mergeCell ref="B25:B26"/>
    <mergeCell ref="A27:A28"/>
    <mergeCell ref="B27:B28"/>
    <mergeCell ref="A11:A12"/>
    <mergeCell ref="B11:B12"/>
    <mergeCell ref="A5:A6"/>
    <mergeCell ref="B5:B6"/>
    <mergeCell ref="A31:A32"/>
    <mergeCell ref="B31:B32"/>
    <mergeCell ref="A29:L30"/>
    <mergeCell ref="A17:A18"/>
    <mergeCell ref="B17:B18"/>
    <mergeCell ref="A19:A20"/>
    <mergeCell ref="B42:D42"/>
    <mergeCell ref="C3:D3"/>
    <mergeCell ref="B7:B8"/>
    <mergeCell ref="B23:B24"/>
    <mergeCell ref="A7:A8"/>
    <mergeCell ref="A13:A14"/>
    <mergeCell ref="B13:B14"/>
    <mergeCell ref="A15:A16"/>
    <mergeCell ref="A9:A10"/>
    <mergeCell ref="B9:B10"/>
    <mergeCell ref="B45:B46"/>
    <mergeCell ref="C45:L52"/>
    <mergeCell ref="I3:J3"/>
    <mergeCell ref="K3:L3"/>
    <mergeCell ref="E3:F3"/>
    <mergeCell ref="G3:H3"/>
    <mergeCell ref="B15:B16"/>
    <mergeCell ref="I40:J40"/>
    <mergeCell ref="K40:L40"/>
    <mergeCell ref="I37:I38"/>
  </mergeCells>
  <dataValidations count="1">
    <dataValidation allowBlank="1" showInputMessage="1" showErrorMessage="1" promptTitle="Bring it! X me!" prompt="Place an &quot;X&quot; here when you're finished with your workout for the day." sqref="C40:L40"/>
  </dataValidations>
  <hyperlinks>
    <hyperlink ref="B42:D42" location="'Full Routine'!A1" display="Click here to go back to the Main Calendar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19"/>
  <sheetViews>
    <sheetView zoomScale="90" zoomScaleNormal="90" zoomScalePageLayoutView="0" workbookViewId="0" topLeftCell="A1">
      <selection activeCell="A1" sqref="A1:IV16384"/>
    </sheetView>
  </sheetViews>
  <sheetFormatPr defaultColWidth="8.8515625" defaultRowHeight="12.75"/>
  <cols>
    <col min="1" max="1" width="26.00390625" style="234" bestFit="1" customWidth="1"/>
    <col min="2" max="33" width="6.7109375" style="234" customWidth="1"/>
    <col min="34" max="16384" width="8.8515625" style="234" customWidth="1"/>
  </cols>
  <sheetData>
    <row r="1" spans="1:11" s="179" customFormat="1" ht="18">
      <c r="A1" s="21" t="s">
        <v>107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="179" customFormat="1" ht="13.5" thickBot="1"/>
    <row r="3" spans="1:33" s="179" customFormat="1" ht="12.75">
      <c r="A3" s="234"/>
      <c r="B3" s="254" t="s">
        <v>0</v>
      </c>
      <c r="C3" s="254"/>
      <c r="D3" s="254" t="s">
        <v>1</v>
      </c>
      <c r="E3" s="254"/>
      <c r="F3" s="254" t="s">
        <v>2</v>
      </c>
      <c r="G3" s="254"/>
      <c r="H3" s="254" t="s">
        <v>167</v>
      </c>
      <c r="I3" s="254"/>
      <c r="J3" s="254" t="s">
        <v>168</v>
      </c>
      <c r="K3" s="254"/>
      <c r="L3" s="254" t="s">
        <v>4</v>
      </c>
      <c r="M3" s="254"/>
      <c r="N3" s="254" t="s">
        <v>5</v>
      </c>
      <c r="O3" s="254"/>
      <c r="P3" s="254" t="s">
        <v>6</v>
      </c>
      <c r="Q3" s="254"/>
      <c r="R3" s="254" t="s">
        <v>169</v>
      </c>
      <c r="S3" s="254"/>
      <c r="T3" s="254" t="s">
        <v>170</v>
      </c>
      <c r="U3" s="254"/>
      <c r="V3" s="254" t="s">
        <v>8</v>
      </c>
      <c r="W3" s="254"/>
      <c r="X3" s="254" t="s">
        <v>9</v>
      </c>
      <c r="Y3" s="254"/>
      <c r="Z3" s="254" t="s">
        <v>10</v>
      </c>
      <c r="AA3" s="254"/>
      <c r="AB3" s="254" t="s">
        <v>11</v>
      </c>
      <c r="AC3" s="254"/>
      <c r="AD3" s="254" t="s">
        <v>171</v>
      </c>
      <c r="AE3" s="254"/>
      <c r="AF3" s="254" t="s">
        <v>172</v>
      </c>
      <c r="AG3" s="254"/>
    </row>
    <row r="4" spans="1:33" s="179" customFormat="1" ht="12.75">
      <c r="A4" s="222" t="s">
        <v>163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</row>
    <row r="5" spans="1:33" s="179" customFormat="1" ht="12.7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</row>
    <row r="6" spans="1:33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</row>
    <row r="7" spans="1:33" ht="12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</row>
    <row r="8" spans="1:33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</row>
    <row r="9" spans="1:33" ht="12.75">
      <c r="A9" s="224" t="s">
        <v>166</v>
      </c>
      <c r="B9" s="224"/>
      <c r="C9" s="22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</row>
    <row r="10" spans="1:33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</row>
    <row r="11" spans="1:33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</row>
    <row r="12" spans="1:19" ht="12.75">
      <c r="A12" s="222" t="s">
        <v>226</v>
      </c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7"/>
    </row>
    <row r="13" spans="1:19" ht="12.75">
      <c r="A13" s="222"/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0"/>
    </row>
    <row r="14" spans="1:19" ht="12.75">
      <c r="A14" s="179"/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19" ht="12.75">
      <c r="A15" s="179"/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0"/>
    </row>
    <row r="16" spans="1:19" ht="12.75">
      <c r="A16" s="179"/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0"/>
    </row>
    <row r="17" spans="1:19" ht="12.75">
      <c r="A17" s="179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30"/>
    </row>
    <row r="18" spans="1:19" ht="12.75">
      <c r="A18" s="179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0"/>
    </row>
    <row r="19" spans="1:19" ht="12.75">
      <c r="A19" s="179"/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3"/>
    </row>
  </sheetData>
  <sheetProtection selectLockedCells="1"/>
  <mergeCells count="36">
    <mergeCell ref="AD5:AE5"/>
    <mergeCell ref="AF5:AG5"/>
    <mergeCell ref="AF3:AG3"/>
    <mergeCell ref="L5:M5"/>
    <mergeCell ref="N5:O5"/>
    <mergeCell ref="P5:Q5"/>
    <mergeCell ref="R5:S5"/>
    <mergeCell ref="T5:U5"/>
    <mergeCell ref="V5:W5"/>
    <mergeCell ref="X5:Y5"/>
    <mergeCell ref="AD3:AE3"/>
    <mergeCell ref="P3:Q3"/>
    <mergeCell ref="R3:S3"/>
    <mergeCell ref="T3:U3"/>
    <mergeCell ref="V3:W3"/>
    <mergeCell ref="Z5:AA5"/>
    <mergeCell ref="AB5:AC5"/>
    <mergeCell ref="X3:Y3"/>
    <mergeCell ref="Z3:AA3"/>
    <mergeCell ref="AB3:AC3"/>
    <mergeCell ref="L3:M3"/>
    <mergeCell ref="A12:A13"/>
    <mergeCell ref="B12:S19"/>
    <mergeCell ref="B3:C3"/>
    <mergeCell ref="D3:E3"/>
    <mergeCell ref="H5:I5"/>
    <mergeCell ref="J5:K5"/>
    <mergeCell ref="J3:K3"/>
    <mergeCell ref="N3:O3"/>
    <mergeCell ref="F5:G5"/>
    <mergeCell ref="F3:G3"/>
    <mergeCell ref="H3:I3"/>
    <mergeCell ref="A9:C9"/>
    <mergeCell ref="A4:A5"/>
    <mergeCell ref="B5:C5"/>
    <mergeCell ref="D5:E5"/>
  </mergeCells>
  <dataValidations count="1">
    <dataValidation allowBlank="1" showInputMessage="1" showErrorMessage="1" promptTitle="Bring it! X me!" prompt="Place an &quot;X&quot; here when you're finished with your workout for the day." sqref="B5:AG5"/>
  </dataValidations>
  <hyperlinks>
    <hyperlink ref="A9:C9" location="'Full Routine'!A1" display="Click here to go back to the Main Calendar Page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72"/>
  <sheetViews>
    <sheetView zoomScale="75" zoomScaleNormal="75" zoomScalePageLayoutView="0" workbookViewId="0" topLeftCell="A1">
      <selection activeCell="C5" sqref="A1:IV16384"/>
    </sheetView>
  </sheetViews>
  <sheetFormatPr defaultColWidth="8.8515625" defaultRowHeight="12.75"/>
  <cols>
    <col min="1" max="1" width="7.7109375" style="179" customWidth="1"/>
    <col min="2" max="2" width="26.28125" style="179" bestFit="1" customWidth="1"/>
    <col min="3" max="22" width="7.7109375" style="179" customWidth="1"/>
    <col min="23" max="16384" width="8.8515625" style="179" customWidth="1"/>
  </cols>
  <sheetData>
    <row r="1" spans="1:12" ht="18">
      <c r="A1" s="21" t="s">
        <v>57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ht="13.5" thickBot="1"/>
    <row r="3" spans="1:22" ht="12.75">
      <c r="A3" s="180" t="s">
        <v>23</v>
      </c>
      <c r="B3" s="181" t="s">
        <v>24</v>
      </c>
      <c r="C3" s="182" t="s">
        <v>0</v>
      </c>
      <c r="D3" s="182"/>
      <c r="E3" s="182" t="s">
        <v>1</v>
      </c>
      <c r="F3" s="182"/>
      <c r="G3" s="182" t="s">
        <v>2</v>
      </c>
      <c r="H3" s="182"/>
      <c r="I3" s="182" t="s">
        <v>4</v>
      </c>
      <c r="J3" s="182"/>
      <c r="K3" s="183" t="s">
        <v>5</v>
      </c>
      <c r="L3" s="184"/>
      <c r="M3" s="182" t="s">
        <v>6</v>
      </c>
      <c r="N3" s="182"/>
      <c r="O3" s="182" t="s">
        <v>8</v>
      </c>
      <c r="P3" s="182"/>
      <c r="Q3" s="182" t="s">
        <v>9</v>
      </c>
      <c r="R3" s="182"/>
      <c r="S3" s="182" t="s">
        <v>10</v>
      </c>
      <c r="T3" s="182"/>
      <c r="U3" s="183" t="s">
        <v>11</v>
      </c>
      <c r="V3" s="184"/>
    </row>
    <row r="4" spans="1:23" ht="13.5" thickBot="1">
      <c r="A4" s="185"/>
      <c r="B4" s="186"/>
      <c r="C4" s="189" t="s">
        <v>37</v>
      </c>
      <c r="D4" s="236" t="s">
        <v>38</v>
      </c>
      <c r="E4" s="189" t="s">
        <v>37</v>
      </c>
      <c r="F4" s="189" t="s">
        <v>38</v>
      </c>
      <c r="G4" s="237" t="s">
        <v>37</v>
      </c>
      <c r="H4" s="236" t="s">
        <v>38</v>
      </c>
      <c r="I4" s="189" t="s">
        <v>37</v>
      </c>
      <c r="J4" s="189" t="s">
        <v>38</v>
      </c>
      <c r="K4" s="237" t="s">
        <v>37</v>
      </c>
      <c r="L4" s="191" t="s">
        <v>38</v>
      </c>
      <c r="M4" s="189" t="s">
        <v>37</v>
      </c>
      <c r="N4" s="236" t="s">
        <v>38</v>
      </c>
      <c r="O4" s="189" t="s">
        <v>37</v>
      </c>
      <c r="P4" s="189" t="s">
        <v>38</v>
      </c>
      <c r="Q4" s="237" t="s">
        <v>37</v>
      </c>
      <c r="R4" s="236" t="s">
        <v>38</v>
      </c>
      <c r="S4" s="189" t="s">
        <v>37</v>
      </c>
      <c r="T4" s="189" t="s">
        <v>38</v>
      </c>
      <c r="U4" s="237" t="s">
        <v>37</v>
      </c>
      <c r="V4" s="191" t="s">
        <v>38</v>
      </c>
      <c r="W4" s="221"/>
    </row>
    <row r="5" spans="1:23" ht="13.5" thickBot="1">
      <c r="A5" s="249">
        <v>1</v>
      </c>
      <c r="B5" s="212" t="s">
        <v>210</v>
      </c>
      <c r="C5" s="255"/>
      <c r="D5" s="256"/>
      <c r="E5" s="255"/>
      <c r="F5" s="256"/>
      <c r="G5" s="255"/>
      <c r="H5" s="256"/>
      <c r="I5" s="255"/>
      <c r="J5" s="256"/>
      <c r="K5" s="255"/>
      <c r="L5" s="256"/>
      <c r="M5" s="255"/>
      <c r="N5" s="256"/>
      <c r="O5" s="255"/>
      <c r="P5" s="256"/>
      <c r="Q5" s="255"/>
      <c r="R5" s="256"/>
      <c r="S5" s="255"/>
      <c r="T5" s="256"/>
      <c r="U5" s="255"/>
      <c r="V5" s="257"/>
      <c r="W5" s="221"/>
    </row>
    <row r="6" spans="1:23" ht="13.5" thickBot="1">
      <c r="A6" s="210"/>
      <c r="B6" s="258"/>
      <c r="C6" s="255"/>
      <c r="D6" s="256"/>
      <c r="E6" s="255"/>
      <c r="F6" s="256"/>
      <c r="G6" s="255"/>
      <c r="H6" s="256"/>
      <c r="I6" s="255"/>
      <c r="J6" s="256"/>
      <c r="K6" s="255"/>
      <c r="L6" s="256"/>
      <c r="M6" s="255"/>
      <c r="N6" s="256"/>
      <c r="O6" s="255"/>
      <c r="P6" s="256"/>
      <c r="Q6" s="255"/>
      <c r="R6" s="256"/>
      <c r="S6" s="255"/>
      <c r="T6" s="256"/>
      <c r="U6" s="255"/>
      <c r="V6" s="257"/>
      <c r="W6" s="221"/>
    </row>
    <row r="7" spans="1:23" ht="13.5" thickBot="1">
      <c r="A7" s="192">
        <v>2</v>
      </c>
      <c r="B7" s="259" t="s">
        <v>216</v>
      </c>
      <c r="C7" s="255"/>
      <c r="D7" s="256"/>
      <c r="E7" s="255"/>
      <c r="F7" s="256"/>
      <c r="G7" s="255"/>
      <c r="H7" s="256"/>
      <c r="I7" s="255"/>
      <c r="J7" s="256"/>
      <c r="K7" s="255"/>
      <c r="L7" s="256"/>
      <c r="M7" s="255"/>
      <c r="N7" s="256"/>
      <c r="O7" s="255"/>
      <c r="P7" s="256"/>
      <c r="Q7" s="255"/>
      <c r="R7" s="256"/>
      <c r="S7" s="255"/>
      <c r="T7" s="256"/>
      <c r="U7" s="255"/>
      <c r="V7" s="257"/>
      <c r="W7" s="221"/>
    </row>
    <row r="8" spans="1:23" ht="13.5" thickBot="1">
      <c r="A8" s="198"/>
      <c r="B8" s="260"/>
      <c r="C8" s="255"/>
      <c r="D8" s="256"/>
      <c r="E8" s="255"/>
      <c r="F8" s="256"/>
      <c r="G8" s="255"/>
      <c r="H8" s="256"/>
      <c r="I8" s="255"/>
      <c r="J8" s="256"/>
      <c r="K8" s="255"/>
      <c r="L8" s="256"/>
      <c r="M8" s="255"/>
      <c r="N8" s="256"/>
      <c r="O8" s="255"/>
      <c r="P8" s="256"/>
      <c r="Q8" s="255"/>
      <c r="R8" s="256"/>
      <c r="S8" s="255"/>
      <c r="T8" s="256"/>
      <c r="U8" s="255"/>
      <c r="V8" s="257"/>
      <c r="W8" s="221"/>
    </row>
    <row r="9" spans="1:23" ht="13.5" thickBot="1">
      <c r="A9" s="210">
        <v>3</v>
      </c>
      <c r="B9" s="258" t="s">
        <v>28</v>
      </c>
      <c r="C9" s="255"/>
      <c r="D9" s="261"/>
      <c r="E9" s="255"/>
      <c r="F9" s="261"/>
      <c r="G9" s="255"/>
      <c r="H9" s="261"/>
      <c r="I9" s="255"/>
      <c r="J9" s="261"/>
      <c r="K9" s="255"/>
      <c r="L9" s="261"/>
      <c r="M9" s="255"/>
      <c r="N9" s="261"/>
      <c r="O9" s="255"/>
      <c r="P9" s="261"/>
      <c r="Q9" s="255"/>
      <c r="R9" s="261"/>
      <c r="S9" s="255"/>
      <c r="T9" s="261"/>
      <c r="U9" s="255"/>
      <c r="V9" s="262"/>
      <c r="W9" s="221"/>
    </row>
    <row r="10" spans="1:23" ht="13.5" thickBot="1">
      <c r="A10" s="198"/>
      <c r="B10" s="258"/>
      <c r="C10" s="255"/>
      <c r="D10" s="263"/>
      <c r="E10" s="255"/>
      <c r="F10" s="263"/>
      <c r="G10" s="255"/>
      <c r="H10" s="263"/>
      <c r="I10" s="255"/>
      <c r="J10" s="263"/>
      <c r="K10" s="255"/>
      <c r="L10" s="263"/>
      <c r="M10" s="255"/>
      <c r="N10" s="263"/>
      <c r="O10" s="255"/>
      <c r="P10" s="263"/>
      <c r="Q10" s="255"/>
      <c r="R10" s="263"/>
      <c r="S10" s="255"/>
      <c r="T10" s="263"/>
      <c r="U10" s="255"/>
      <c r="V10" s="264"/>
      <c r="W10" s="221"/>
    </row>
    <row r="11" spans="1:23" ht="13.5" thickBot="1">
      <c r="A11" s="210">
        <v>4</v>
      </c>
      <c r="B11" s="265" t="s">
        <v>211</v>
      </c>
      <c r="C11" s="255"/>
      <c r="D11" s="261"/>
      <c r="E11" s="255"/>
      <c r="F11" s="261"/>
      <c r="G11" s="255"/>
      <c r="H11" s="261"/>
      <c r="I11" s="255"/>
      <c r="J11" s="261"/>
      <c r="K11" s="255"/>
      <c r="L11" s="261"/>
      <c r="M11" s="255"/>
      <c r="N11" s="261"/>
      <c r="O11" s="255"/>
      <c r="P11" s="261"/>
      <c r="Q11" s="255"/>
      <c r="R11" s="261"/>
      <c r="S11" s="255"/>
      <c r="T11" s="261"/>
      <c r="U11" s="255"/>
      <c r="V11" s="262"/>
      <c r="W11" s="221"/>
    </row>
    <row r="12" spans="1:23" ht="13.5" thickBot="1">
      <c r="A12" s="198"/>
      <c r="B12" s="265"/>
      <c r="C12" s="255"/>
      <c r="D12" s="263"/>
      <c r="E12" s="255"/>
      <c r="F12" s="263"/>
      <c r="G12" s="255"/>
      <c r="H12" s="263"/>
      <c r="I12" s="255"/>
      <c r="J12" s="263"/>
      <c r="K12" s="255"/>
      <c r="L12" s="263"/>
      <c r="M12" s="255"/>
      <c r="N12" s="263"/>
      <c r="O12" s="255"/>
      <c r="P12" s="263"/>
      <c r="Q12" s="255"/>
      <c r="R12" s="263"/>
      <c r="S12" s="255"/>
      <c r="T12" s="263"/>
      <c r="U12" s="255"/>
      <c r="V12" s="264"/>
      <c r="W12" s="221"/>
    </row>
    <row r="13" spans="1:23" ht="13.5" thickBot="1">
      <c r="A13" s="210">
        <v>5</v>
      </c>
      <c r="B13" s="265" t="s">
        <v>133</v>
      </c>
      <c r="C13" s="255"/>
      <c r="D13" s="261"/>
      <c r="E13" s="255"/>
      <c r="F13" s="261"/>
      <c r="G13" s="255"/>
      <c r="H13" s="261"/>
      <c r="I13" s="255"/>
      <c r="J13" s="261"/>
      <c r="K13" s="255"/>
      <c r="L13" s="261"/>
      <c r="M13" s="255"/>
      <c r="N13" s="261"/>
      <c r="O13" s="255"/>
      <c r="P13" s="261"/>
      <c r="Q13" s="255"/>
      <c r="R13" s="261"/>
      <c r="S13" s="255"/>
      <c r="T13" s="261"/>
      <c r="U13" s="255"/>
      <c r="V13" s="262"/>
      <c r="W13" s="221"/>
    </row>
    <row r="14" spans="1:23" ht="13.5" thickBot="1">
      <c r="A14" s="198"/>
      <c r="B14" s="265"/>
      <c r="C14" s="255"/>
      <c r="D14" s="263"/>
      <c r="E14" s="255"/>
      <c r="F14" s="263"/>
      <c r="G14" s="255"/>
      <c r="H14" s="263"/>
      <c r="I14" s="255"/>
      <c r="J14" s="263"/>
      <c r="K14" s="255"/>
      <c r="L14" s="263"/>
      <c r="M14" s="255"/>
      <c r="N14" s="263"/>
      <c r="O14" s="255"/>
      <c r="P14" s="263"/>
      <c r="Q14" s="255"/>
      <c r="R14" s="263"/>
      <c r="S14" s="255"/>
      <c r="T14" s="263"/>
      <c r="U14" s="255"/>
      <c r="V14" s="264"/>
      <c r="W14" s="221"/>
    </row>
    <row r="15" spans="1:23" ht="13.5" thickBot="1">
      <c r="A15" s="210">
        <v>6</v>
      </c>
      <c r="B15" s="265" t="s">
        <v>26</v>
      </c>
      <c r="C15" s="255"/>
      <c r="D15" s="261"/>
      <c r="E15" s="255"/>
      <c r="F15" s="261"/>
      <c r="G15" s="255"/>
      <c r="H15" s="261"/>
      <c r="I15" s="255"/>
      <c r="J15" s="261"/>
      <c r="K15" s="255"/>
      <c r="L15" s="261"/>
      <c r="M15" s="255"/>
      <c r="N15" s="261"/>
      <c r="O15" s="255"/>
      <c r="P15" s="261"/>
      <c r="Q15" s="255"/>
      <c r="R15" s="261"/>
      <c r="S15" s="255"/>
      <c r="T15" s="261"/>
      <c r="U15" s="255"/>
      <c r="V15" s="262"/>
      <c r="W15" s="221"/>
    </row>
    <row r="16" spans="1:23" ht="13.5" thickBot="1">
      <c r="A16" s="198"/>
      <c r="B16" s="265"/>
      <c r="C16" s="255"/>
      <c r="D16" s="263"/>
      <c r="E16" s="255"/>
      <c r="F16" s="263"/>
      <c r="G16" s="255"/>
      <c r="H16" s="263"/>
      <c r="I16" s="255"/>
      <c r="J16" s="263"/>
      <c r="K16" s="255"/>
      <c r="L16" s="263"/>
      <c r="M16" s="255"/>
      <c r="N16" s="263"/>
      <c r="O16" s="255"/>
      <c r="P16" s="263"/>
      <c r="Q16" s="255"/>
      <c r="R16" s="263"/>
      <c r="S16" s="255"/>
      <c r="T16" s="263"/>
      <c r="U16" s="255"/>
      <c r="V16" s="264"/>
      <c r="W16" s="221"/>
    </row>
    <row r="17" spans="1:23" ht="13.5" thickBot="1">
      <c r="A17" s="210">
        <v>7</v>
      </c>
      <c r="B17" s="265" t="s">
        <v>217</v>
      </c>
      <c r="C17" s="255"/>
      <c r="D17" s="256"/>
      <c r="E17" s="255"/>
      <c r="F17" s="256"/>
      <c r="G17" s="255"/>
      <c r="H17" s="256"/>
      <c r="I17" s="255"/>
      <c r="J17" s="256"/>
      <c r="K17" s="255"/>
      <c r="L17" s="256"/>
      <c r="M17" s="255"/>
      <c r="N17" s="256"/>
      <c r="O17" s="255"/>
      <c r="P17" s="256"/>
      <c r="Q17" s="255"/>
      <c r="R17" s="256"/>
      <c r="S17" s="255"/>
      <c r="T17" s="256"/>
      <c r="U17" s="255"/>
      <c r="V17" s="257"/>
      <c r="W17" s="221"/>
    </row>
    <row r="18" spans="1:23" ht="13.5" thickBot="1">
      <c r="A18" s="198"/>
      <c r="B18" s="265"/>
      <c r="C18" s="255"/>
      <c r="D18" s="256"/>
      <c r="E18" s="255"/>
      <c r="F18" s="256"/>
      <c r="G18" s="255"/>
      <c r="H18" s="256"/>
      <c r="I18" s="255"/>
      <c r="J18" s="256"/>
      <c r="K18" s="255"/>
      <c r="L18" s="256"/>
      <c r="M18" s="255"/>
      <c r="N18" s="256"/>
      <c r="O18" s="255"/>
      <c r="P18" s="256"/>
      <c r="Q18" s="255"/>
      <c r="R18" s="256"/>
      <c r="S18" s="255"/>
      <c r="T18" s="256"/>
      <c r="U18" s="255"/>
      <c r="V18" s="257"/>
      <c r="W18" s="221"/>
    </row>
    <row r="19" spans="1:23" ht="13.5" thickBot="1">
      <c r="A19" s="210">
        <v>8</v>
      </c>
      <c r="B19" s="265" t="s">
        <v>218</v>
      </c>
      <c r="C19" s="255"/>
      <c r="D19" s="256"/>
      <c r="E19" s="255"/>
      <c r="F19" s="256"/>
      <c r="G19" s="255"/>
      <c r="H19" s="256"/>
      <c r="I19" s="255"/>
      <c r="J19" s="256"/>
      <c r="K19" s="255"/>
      <c r="L19" s="256"/>
      <c r="M19" s="255"/>
      <c r="N19" s="256"/>
      <c r="O19" s="255"/>
      <c r="P19" s="256"/>
      <c r="Q19" s="255"/>
      <c r="R19" s="256"/>
      <c r="S19" s="255"/>
      <c r="T19" s="256"/>
      <c r="U19" s="255"/>
      <c r="V19" s="257"/>
      <c r="W19" s="221"/>
    </row>
    <row r="20" spans="1:23" ht="13.5" thickBot="1">
      <c r="A20" s="198"/>
      <c r="B20" s="265"/>
      <c r="C20" s="255"/>
      <c r="D20" s="256"/>
      <c r="E20" s="255"/>
      <c r="F20" s="256"/>
      <c r="G20" s="255"/>
      <c r="H20" s="256"/>
      <c r="I20" s="255"/>
      <c r="J20" s="256"/>
      <c r="K20" s="255"/>
      <c r="L20" s="256"/>
      <c r="M20" s="255"/>
      <c r="N20" s="256"/>
      <c r="O20" s="255"/>
      <c r="P20" s="256"/>
      <c r="Q20" s="255"/>
      <c r="R20" s="256"/>
      <c r="S20" s="255"/>
      <c r="T20" s="256"/>
      <c r="U20" s="255"/>
      <c r="V20" s="257"/>
      <c r="W20" s="221"/>
    </row>
    <row r="21" spans="1:23" ht="13.5" thickBot="1">
      <c r="A21" s="210">
        <v>9</v>
      </c>
      <c r="B21" s="265" t="s">
        <v>214</v>
      </c>
      <c r="C21" s="255"/>
      <c r="D21" s="261"/>
      <c r="E21" s="255"/>
      <c r="F21" s="261"/>
      <c r="G21" s="255"/>
      <c r="H21" s="261"/>
      <c r="I21" s="255"/>
      <c r="J21" s="261"/>
      <c r="K21" s="255"/>
      <c r="L21" s="261"/>
      <c r="M21" s="255"/>
      <c r="N21" s="261"/>
      <c r="O21" s="255"/>
      <c r="P21" s="261"/>
      <c r="Q21" s="255"/>
      <c r="R21" s="261"/>
      <c r="S21" s="255"/>
      <c r="T21" s="261"/>
      <c r="U21" s="255"/>
      <c r="V21" s="262"/>
      <c r="W21" s="221"/>
    </row>
    <row r="22" spans="1:23" ht="13.5" thickBot="1">
      <c r="A22" s="198"/>
      <c r="B22" s="265"/>
      <c r="C22" s="255"/>
      <c r="D22" s="263"/>
      <c r="E22" s="255"/>
      <c r="F22" s="263"/>
      <c r="G22" s="255"/>
      <c r="H22" s="263"/>
      <c r="I22" s="255"/>
      <c r="J22" s="263"/>
      <c r="K22" s="255"/>
      <c r="L22" s="263"/>
      <c r="M22" s="255"/>
      <c r="N22" s="263"/>
      <c r="O22" s="255"/>
      <c r="P22" s="263"/>
      <c r="Q22" s="255"/>
      <c r="R22" s="263"/>
      <c r="S22" s="255"/>
      <c r="T22" s="263"/>
      <c r="U22" s="255"/>
      <c r="V22" s="264"/>
      <c r="W22" s="221"/>
    </row>
    <row r="23" spans="1:23" ht="13.5" thickBot="1">
      <c r="A23" s="210">
        <v>10</v>
      </c>
      <c r="B23" s="265" t="s">
        <v>219</v>
      </c>
      <c r="C23" s="255"/>
      <c r="D23" s="261"/>
      <c r="E23" s="255"/>
      <c r="F23" s="261"/>
      <c r="G23" s="255"/>
      <c r="H23" s="261"/>
      <c r="I23" s="255"/>
      <c r="J23" s="261"/>
      <c r="K23" s="255"/>
      <c r="L23" s="261"/>
      <c r="M23" s="255"/>
      <c r="N23" s="261"/>
      <c r="O23" s="255"/>
      <c r="P23" s="261"/>
      <c r="Q23" s="255"/>
      <c r="R23" s="261"/>
      <c r="S23" s="255"/>
      <c r="T23" s="261"/>
      <c r="U23" s="255"/>
      <c r="V23" s="262"/>
      <c r="W23" s="221"/>
    </row>
    <row r="24" spans="1:23" ht="13.5" thickBot="1">
      <c r="A24" s="198"/>
      <c r="B24" s="265"/>
      <c r="C24" s="255"/>
      <c r="D24" s="263"/>
      <c r="E24" s="255"/>
      <c r="F24" s="263"/>
      <c r="G24" s="255"/>
      <c r="H24" s="263"/>
      <c r="I24" s="255"/>
      <c r="J24" s="263"/>
      <c r="K24" s="255"/>
      <c r="L24" s="263"/>
      <c r="M24" s="255"/>
      <c r="N24" s="263"/>
      <c r="O24" s="255"/>
      <c r="P24" s="263"/>
      <c r="Q24" s="255"/>
      <c r="R24" s="263"/>
      <c r="S24" s="255"/>
      <c r="T24" s="263"/>
      <c r="U24" s="255"/>
      <c r="V24" s="264"/>
      <c r="W24" s="221"/>
    </row>
    <row r="25" spans="1:23" ht="13.5" thickBot="1">
      <c r="A25" s="210">
        <v>11</v>
      </c>
      <c r="B25" s="265" t="s">
        <v>220</v>
      </c>
      <c r="C25" s="255"/>
      <c r="D25" s="261"/>
      <c r="E25" s="255"/>
      <c r="F25" s="261"/>
      <c r="G25" s="255"/>
      <c r="H25" s="261"/>
      <c r="I25" s="255"/>
      <c r="J25" s="261"/>
      <c r="K25" s="255"/>
      <c r="L25" s="261"/>
      <c r="M25" s="255"/>
      <c r="N25" s="261"/>
      <c r="O25" s="255"/>
      <c r="P25" s="261"/>
      <c r="Q25" s="255"/>
      <c r="R25" s="261"/>
      <c r="S25" s="255"/>
      <c r="T25" s="261"/>
      <c r="U25" s="255"/>
      <c r="V25" s="262"/>
      <c r="W25" s="221"/>
    </row>
    <row r="26" spans="1:23" ht="13.5" thickBot="1">
      <c r="A26" s="198"/>
      <c r="B26" s="265"/>
      <c r="C26" s="255"/>
      <c r="D26" s="263"/>
      <c r="E26" s="255"/>
      <c r="F26" s="263"/>
      <c r="G26" s="255"/>
      <c r="H26" s="263"/>
      <c r="I26" s="255"/>
      <c r="J26" s="263"/>
      <c r="K26" s="255"/>
      <c r="L26" s="263"/>
      <c r="M26" s="255"/>
      <c r="N26" s="263"/>
      <c r="O26" s="255"/>
      <c r="P26" s="263"/>
      <c r="Q26" s="255"/>
      <c r="R26" s="263"/>
      <c r="S26" s="255"/>
      <c r="T26" s="263"/>
      <c r="U26" s="255"/>
      <c r="V26" s="264"/>
      <c r="W26" s="221"/>
    </row>
    <row r="27" spans="1:23" ht="13.5" thickBot="1">
      <c r="A27" s="210">
        <v>12</v>
      </c>
      <c r="B27" s="265" t="s">
        <v>58</v>
      </c>
      <c r="C27" s="255"/>
      <c r="D27" s="261"/>
      <c r="E27" s="255"/>
      <c r="F27" s="261"/>
      <c r="G27" s="255"/>
      <c r="H27" s="261"/>
      <c r="I27" s="255"/>
      <c r="J27" s="261"/>
      <c r="K27" s="255"/>
      <c r="L27" s="261"/>
      <c r="M27" s="255"/>
      <c r="N27" s="261"/>
      <c r="O27" s="255"/>
      <c r="P27" s="261"/>
      <c r="Q27" s="255"/>
      <c r="R27" s="261"/>
      <c r="S27" s="255"/>
      <c r="T27" s="261"/>
      <c r="U27" s="255"/>
      <c r="V27" s="262"/>
      <c r="W27" s="221"/>
    </row>
    <row r="28" spans="1:23" ht="13.5" thickBot="1">
      <c r="A28" s="198"/>
      <c r="B28" s="265"/>
      <c r="C28" s="255"/>
      <c r="D28" s="263"/>
      <c r="E28" s="255"/>
      <c r="F28" s="263"/>
      <c r="G28" s="255"/>
      <c r="H28" s="263"/>
      <c r="I28" s="255"/>
      <c r="J28" s="263"/>
      <c r="K28" s="255"/>
      <c r="L28" s="263"/>
      <c r="M28" s="255"/>
      <c r="N28" s="263"/>
      <c r="O28" s="255"/>
      <c r="P28" s="263"/>
      <c r="Q28" s="255"/>
      <c r="R28" s="263"/>
      <c r="S28" s="255"/>
      <c r="T28" s="263"/>
      <c r="U28" s="255"/>
      <c r="V28" s="264"/>
      <c r="W28" s="221"/>
    </row>
    <row r="29" spans="1:23" ht="13.5" thickBot="1">
      <c r="A29" s="210">
        <v>13</v>
      </c>
      <c r="B29" s="265" t="s">
        <v>222</v>
      </c>
      <c r="C29" s="255"/>
      <c r="D29" s="261"/>
      <c r="E29" s="255"/>
      <c r="F29" s="261"/>
      <c r="G29" s="255"/>
      <c r="H29" s="261"/>
      <c r="I29" s="255"/>
      <c r="J29" s="261"/>
      <c r="K29" s="255"/>
      <c r="L29" s="261"/>
      <c r="M29" s="255"/>
      <c r="N29" s="261"/>
      <c r="O29" s="255"/>
      <c r="P29" s="261"/>
      <c r="Q29" s="255"/>
      <c r="R29" s="261"/>
      <c r="S29" s="255"/>
      <c r="T29" s="261"/>
      <c r="U29" s="255"/>
      <c r="V29" s="262"/>
      <c r="W29" s="221"/>
    </row>
    <row r="30" spans="1:23" ht="13.5" thickBot="1">
      <c r="A30" s="198"/>
      <c r="B30" s="265"/>
      <c r="C30" s="255"/>
      <c r="D30" s="263"/>
      <c r="E30" s="255"/>
      <c r="F30" s="263"/>
      <c r="G30" s="255"/>
      <c r="H30" s="263"/>
      <c r="I30" s="255"/>
      <c r="J30" s="263"/>
      <c r="K30" s="255"/>
      <c r="L30" s="263"/>
      <c r="M30" s="255"/>
      <c r="N30" s="263"/>
      <c r="O30" s="255"/>
      <c r="P30" s="263"/>
      <c r="Q30" s="255"/>
      <c r="R30" s="263"/>
      <c r="S30" s="255"/>
      <c r="T30" s="263"/>
      <c r="U30" s="255"/>
      <c r="V30" s="264"/>
      <c r="W30" s="221"/>
    </row>
    <row r="31" spans="1:23" ht="13.5" thickBot="1">
      <c r="A31" s="210">
        <v>14</v>
      </c>
      <c r="B31" s="265" t="s">
        <v>221</v>
      </c>
      <c r="C31" s="255"/>
      <c r="D31" s="261"/>
      <c r="E31" s="255"/>
      <c r="F31" s="261"/>
      <c r="G31" s="255"/>
      <c r="H31" s="261"/>
      <c r="I31" s="255"/>
      <c r="J31" s="261"/>
      <c r="K31" s="255"/>
      <c r="L31" s="261"/>
      <c r="M31" s="255"/>
      <c r="N31" s="261"/>
      <c r="O31" s="255"/>
      <c r="P31" s="261"/>
      <c r="Q31" s="255"/>
      <c r="R31" s="261"/>
      <c r="S31" s="255"/>
      <c r="T31" s="261"/>
      <c r="U31" s="255"/>
      <c r="V31" s="262"/>
      <c r="W31" s="221"/>
    </row>
    <row r="32" spans="1:23" ht="13.5" thickBot="1">
      <c r="A32" s="198"/>
      <c r="B32" s="265"/>
      <c r="C32" s="255"/>
      <c r="D32" s="263"/>
      <c r="E32" s="255"/>
      <c r="F32" s="263"/>
      <c r="G32" s="255"/>
      <c r="H32" s="263"/>
      <c r="I32" s="255"/>
      <c r="J32" s="263"/>
      <c r="K32" s="255"/>
      <c r="L32" s="263"/>
      <c r="M32" s="255"/>
      <c r="N32" s="263"/>
      <c r="O32" s="255"/>
      <c r="P32" s="263"/>
      <c r="Q32" s="255"/>
      <c r="R32" s="263"/>
      <c r="S32" s="255"/>
      <c r="T32" s="263"/>
      <c r="U32" s="255"/>
      <c r="V32" s="264"/>
      <c r="W32" s="221"/>
    </row>
    <row r="33" spans="1:23" ht="13.5" thickBot="1">
      <c r="A33" s="210">
        <v>15</v>
      </c>
      <c r="B33" s="258" t="s">
        <v>28</v>
      </c>
      <c r="C33" s="255"/>
      <c r="D33" s="261"/>
      <c r="E33" s="255"/>
      <c r="F33" s="261"/>
      <c r="G33" s="255"/>
      <c r="H33" s="261"/>
      <c r="I33" s="255"/>
      <c r="J33" s="261"/>
      <c r="K33" s="255"/>
      <c r="L33" s="261"/>
      <c r="M33" s="255"/>
      <c r="N33" s="261"/>
      <c r="O33" s="255"/>
      <c r="P33" s="261"/>
      <c r="Q33" s="255"/>
      <c r="R33" s="261"/>
      <c r="S33" s="255"/>
      <c r="T33" s="261"/>
      <c r="U33" s="255"/>
      <c r="V33" s="262"/>
      <c r="W33" s="221"/>
    </row>
    <row r="34" spans="1:23" ht="13.5" thickBot="1">
      <c r="A34" s="198"/>
      <c r="B34" s="258"/>
      <c r="C34" s="255"/>
      <c r="D34" s="263"/>
      <c r="E34" s="255"/>
      <c r="F34" s="263"/>
      <c r="G34" s="255"/>
      <c r="H34" s="263"/>
      <c r="I34" s="255"/>
      <c r="J34" s="263"/>
      <c r="K34" s="255"/>
      <c r="L34" s="263"/>
      <c r="M34" s="255"/>
      <c r="N34" s="263"/>
      <c r="O34" s="255"/>
      <c r="P34" s="263"/>
      <c r="Q34" s="255"/>
      <c r="R34" s="263"/>
      <c r="S34" s="255"/>
      <c r="T34" s="263"/>
      <c r="U34" s="255"/>
      <c r="V34" s="264"/>
      <c r="W34" s="221"/>
    </row>
    <row r="35" spans="1:23" ht="13.5" thickBot="1">
      <c r="A35" s="210">
        <v>16</v>
      </c>
      <c r="B35" s="265" t="s">
        <v>223</v>
      </c>
      <c r="C35" s="255"/>
      <c r="D35" s="261"/>
      <c r="E35" s="255"/>
      <c r="F35" s="261"/>
      <c r="G35" s="255"/>
      <c r="H35" s="261"/>
      <c r="I35" s="255"/>
      <c r="J35" s="261"/>
      <c r="K35" s="255"/>
      <c r="L35" s="261"/>
      <c r="M35" s="255"/>
      <c r="N35" s="261"/>
      <c r="O35" s="255"/>
      <c r="P35" s="261"/>
      <c r="Q35" s="255"/>
      <c r="R35" s="261"/>
      <c r="S35" s="255"/>
      <c r="T35" s="261"/>
      <c r="U35" s="255"/>
      <c r="V35" s="262"/>
      <c r="W35" s="221"/>
    </row>
    <row r="36" spans="1:23" ht="13.5" thickBot="1">
      <c r="A36" s="198"/>
      <c r="B36" s="265"/>
      <c r="C36" s="255"/>
      <c r="D36" s="263"/>
      <c r="E36" s="255"/>
      <c r="F36" s="263"/>
      <c r="G36" s="255"/>
      <c r="H36" s="263"/>
      <c r="I36" s="255"/>
      <c r="J36" s="263"/>
      <c r="K36" s="255"/>
      <c r="L36" s="263"/>
      <c r="M36" s="255"/>
      <c r="N36" s="263"/>
      <c r="O36" s="255"/>
      <c r="P36" s="263"/>
      <c r="Q36" s="255"/>
      <c r="R36" s="263"/>
      <c r="S36" s="255"/>
      <c r="T36" s="263"/>
      <c r="U36" s="255"/>
      <c r="V36" s="264"/>
      <c r="W36" s="221"/>
    </row>
    <row r="37" spans="1:23" ht="13.5" thickBot="1">
      <c r="A37" s="210">
        <v>17</v>
      </c>
      <c r="B37" s="265" t="s">
        <v>224</v>
      </c>
      <c r="C37" s="255"/>
      <c r="D37" s="256"/>
      <c r="E37" s="255"/>
      <c r="F37" s="256"/>
      <c r="G37" s="255"/>
      <c r="H37" s="256"/>
      <c r="I37" s="255"/>
      <c r="J37" s="256"/>
      <c r="K37" s="255"/>
      <c r="L37" s="256"/>
      <c r="M37" s="255"/>
      <c r="N37" s="256"/>
      <c r="O37" s="255"/>
      <c r="P37" s="256"/>
      <c r="Q37" s="255"/>
      <c r="R37" s="256"/>
      <c r="S37" s="255"/>
      <c r="T37" s="256"/>
      <c r="U37" s="255"/>
      <c r="V37" s="257"/>
      <c r="W37" s="221"/>
    </row>
    <row r="38" spans="1:23" ht="13.5" thickBot="1">
      <c r="A38" s="198"/>
      <c r="B38" s="265"/>
      <c r="C38" s="255"/>
      <c r="D38" s="256"/>
      <c r="E38" s="255"/>
      <c r="F38" s="256"/>
      <c r="G38" s="255"/>
      <c r="H38" s="256"/>
      <c r="I38" s="255"/>
      <c r="J38" s="256"/>
      <c r="K38" s="255"/>
      <c r="L38" s="256"/>
      <c r="M38" s="255"/>
      <c r="N38" s="256"/>
      <c r="O38" s="255"/>
      <c r="P38" s="256"/>
      <c r="Q38" s="255"/>
      <c r="R38" s="256"/>
      <c r="S38" s="255"/>
      <c r="T38" s="256"/>
      <c r="U38" s="255"/>
      <c r="V38" s="257"/>
      <c r="W38" s="221"/>
    </row>
    <row r="39" spans="1:23" ht="13.5" thickBot="1">
      <c r="A39" s="210">
        <v>18</v>
      </c>
      <c r="B39" s="265" t="s">
        <v>26</v>
      </c>
      <c r="C39" s="255"/>
      <c r="D39" s="261"/>
      <c r="E39" s="255"/>
      <c r="F39" s="261"/>
      <c r="G39" s="255"/>
      <c r="H39" s="261"/>
      <c r="I39" s="255"/>
      <c r="J39" s="261"/>
      <c r="K39" s="255"/>
      <c r="L39" s="261"/>
      <c r="M39" s="255"/>
      <c r="N39" s="261"/>
      <c r="O39" s="255"/>
      <c r="P39" s="261"/>
      <c r="Q39" s="255"/>
      <c r="R39" s="261"/>
      <c r="S39" s="255"/>
      <c r="T39" s="261"/>
      <c r="U39" s="255"/>
      <c r="V39" s="262"/>
      <c r="W39" s="221"/>
    </row>
    <row r="40" spans="1:23" ht="13.5" thickBot="1">
      <c r="A40" s="198"/>
      <c r="B40" s="265"/>
      <c r="C40" s="255"/>
      <c r="D40" s="263"/>
      <c r="E40" s="255"/>
      <c r="F40" s="263"/>
      <c r="G40" s="255"/>
      <c r="H40" s="263"/>
      <c r="I40" s="255"/>
      <c r="J40" s="263"/>
      <c r="K40" s="255"/>
      <c r="L40" s="263"/>
      <c r="M40" s="255"/>
      <c r="N40" s="263"/>
      <c r="O40" s="255"/>
      <c r="P40" s="263"/>
      <c r="Q40" s="255"/>
      <c r="R40" s="263"/>
      <c r="S40" s="255"/>
      <c r="T40" s="263"/>
      <c r="U40" s="255"/>
      <c r="V40" s="264"/>
      <c r="W40" s="221"/>
    </row>
    <row r="41" spans="1:23" ht="13.5" thickBot="1">
      <c r="A41" s="210">
        <v>19</v>
      </c>
      <c r="B41" s="265" t="s">
        <v>212</v>
      </c>
      <c r="C41" s="255"/>
      <c r="D41" s="261"/>
      <c r="E41" s="255"/>
      <c r="F41" s="261"/>
      <c r="G41" s="255"/>
      <c r="H41" s="261"/>
      <c r="I41" s="255"/>
      <c r="J41" s="261"/>
      <c r="K41" s="255"/>
      <c r="L41" s="261"/>
      <c r="M41" s="255"/>
      <c r="N41" s="261"/>
      <c r="O41" s="255"/>
      <c r="P41" s="261"/>
      <c r="Q41" s="255"/>
      <c r="R41" s="261"/>
      <c r="S41" s="255"/>
      <c r="T41" s="261"/>
      <c r="U41" s="255"/>
      <c r="V41" s="262"/>
      <c r="W41" s="221"/>
    </row>
    <row r="42" spans="1:23" ht="13.5" thickBot="1">
      <c r="A42" s="198"/>
      <c r="B42" s="265"/>
      <c r="C42" s="255"/>
      <c r="D42" s="263"/>
      <c r="E42" s="255"/>
      <c r="F42" s="263"/>
      <c r="G42" s="255"/>
      <c r="H42" s="263"/>
      <c r="I42" s="255"/>
      <c r="J42" s="263"/>
      <c r="K42" s="255"/>
      <c r="L42" s="263"/>
      <c r="M42" s="255"/>
      <c r="N42" s="263"/>
      <c r="O42" s="255"/>
      <c r="P42" s="263"/>
      <c r="Q42" s="255"/>
      <c r="R42" s="263"/>
      <c r="S42" s="255"/>
      <c r="T42" s="263"/>
      <c r="U42" s="255"/>
      <c r="V42" s="264"/>
      <c r="W42" s="221"/>
    </row>
    <row r="43" spans="1:23" ht="13.5" thickBot="1">
      <c r="A43" s="210">
        <v>20</v>
      </c>
      <c r="B43" s="265" t="s">
        <v>213</v>
      </c>
      <c r="C43" s="255"/>
      <c r="D43" s="256"/>
      <c r="E43" s="255"/>
      <c r="F43" s="256"/>
      <c r="G43" s="255"/>
      <c r="H43" s="256"/>
      <c r="I43" s="255"/>
      <c r="J43" s="256"/>
      <c r="K43" s="255"/>
      <c r="L43" s="256"/>
      <c r="M43" s="255"/>
      <c r="N43" s="256"/>
      <c r="O43" s="255"/>
      <c r="P43" s="256"/>
      <c r="Q43" s="255"/>
      <c r="R43" s="256"/>
      <c r="S43" s="255"/>
      <c r="T43" s="256"/>
      <c r="U43" s="255"/>
      <c r="V43" s="257"/>
      <c r="W43" s="221"/>
    </row>
    <row r="44" spans="1:23" ht="13.5" thickBot="1">
      <c r="A44" s="198"/>
      <c r="B44" s="265"/>
      <c r="C44" s="255"/>
      <c r="D44" s="256"/>
      <c r="E44" s="255"/>
      <c r="F44" s="256"/>
      <c r="G44" s="255"/>
      <c r="H44" s="256"/>
      <c r="I44" s="255"/>
      <c r="J44" s="256"/>
      <c r="K44" s="255"/>
      <c r="L44" s="256"/>
      <c r="M44" s="255"/>
      <c r="N44" s="256"/>
      <c r="O44" s="255"/>
      <c r="P44" s="256"/>
      <c r="Q44" s="255"/>
      <c r="R44" s="256"/>
      <c r="S44" s="255"/>
      <c r="T44" s="256"/>
      <c r="U44" s="255"/>
      <c r="V44" s="257"/>
      <c r="W44" s="221"/>
    </row>
    <row r="45" spans="1:23" ht="13.5" thickBot="1">
      <c r="A45" s="210">
        <v>21</v>
      </c>
      <c r="B45" s="265" t="s">
        <v>214</v>
      </c>
      <c r="C45" s="255"/>
      <c r="D45" s="261"/>
      <c r="E45" s="255"/>
      <c r="F45" s="261"/>
      <c r="G45" s="255"/>
      <c r="H45" s="261"/>
      <c r="I45" s="255"/>
      <c r="J45" s="261"/>
      <c r="K45" s="255"/>
      <c r="L45" s="261"/>
      <c r="M45" s="255"/>
      <c r="N45" s="261"/>
      <c r="O45" s="255"/>
      <c r="P45" s="261"/>
      <c r="Q45" s="255"/>
      <c r="R45" s="261"/>
      <c r="S45" s="255"/>
      <c r="T45" s="261"/>
      <c r="U45" s="255"/>
      <c r="V45" s="262"/>
      <c r="W45" s="221"/>
    </row>
    <row r="46" spans="1:23" ht="13.5" thickBot="1">
      <c r="A46" s="198"/>
      <c r="B46" s="265"/>
      <c r="C46" s="255"/>
      <c r="D46" s="263"/>
      <c r="E46" s="255"/>
      <c r="F46" s="263"/>
      <c r="G46" s="255"/>
      <c r="H46" s="263"/>
      <c r="I46" s="255"/>
      <c r="J46" s="263"/>
      <c r="K46" s="255"/>
      <c r="L46" s="263"/>
      <c r="M46" s="255"/>
      <c r="N46" s="263"/>
      <c r="O46" s="255"/>
      <c r="P46" s="263"/>
      <c r="Q46" s="255"/>
      <c r="R46" s="263"/>
      <c r="S46" s="255"/>
      <c r="T46" s="263"/>
      <c r="U46" s="255"/>
      <c r="V46" s="264"/>
      <c r="W46" s="221"/>
    </row>
    <row r="47" spans="1:23" ht="13.5" thickBot="1">
      <c r="A47" s="210">
        <v>22</v>
      </c>
      <c r="B47" s="265" t="s">
        <v>215</v>
      </c>
      <c r="C47" s="255"/>
      <c r="D47" s="261"/>
      <c r="E47" s="255"/>
      <c r="F47" s="261"/>
      <c r="G47" s="255"/>
      <c r="H47" s="261"/>
      <c r="I47" s="255"/>
      <c r="J47" s="261"/>
      <c r="K47" s="255"/>
      <c r="L47" s="261"/>
      <c r="M47" s="255"/>
      <c r="N47" s="261"/>
      <c r="O47" s="255"/>
      <c r="P47" s="261"/>
      <c r="Q47" s="255"/>
      <c r="R47" s="261"/>
      <c r="S47" s="255"/>
      <c r="T47" s="261"/>
      <c r="U47" s="255"/>
      <c r="V47" s="262"/>
      <c r="W47" s="221"/>
    </row>
    <row r="48" spans="1:23" ht="13.5" thickBot="1">
      <c r="A48" s="198"/>
      <c r="B48" s="265"/>
      <c r="C48" s="255"/>
      <c r="D48" s="263"/>
      <c r="E48" s="255"/>
      <c r="F48" s="263"/>
      <c r="G48" s="255"/>
      <c r="H48" s="263"/>
      <c r="I48" s="255"/>
      <c r="J48" s="263"/>
      <c r="K48" s="255"/>
      <c r="L48" s="263"/>
      <c r="M48" s="255"/>
      <c r="N48" s="263"/>
      <c r="O48" s="255"/>
      <c r="P48" s="263"/>
      <c r="Q48" s="255"/>
      <c r="R48" s="263"/>
      <c r="S48" s="255"/>
      <c r="T48" s="263"/>
      <c r="U48" s="255"/>
      <c r="V48" s="264"/>
      <c r="W48" s="221"/>
    </row>
    <row r="49" spans="1:23" ht="13.5" thickBot="1">
      <c r="A49" s="210">
        <v>23</v>
      </c>
      <c r="B49" s="265" t="s">
        <v>58</v>
      </c>
      <c r="C49" s="255"/>
      <c r="D49" s="261"/>
      <c r="E49" s="255"/>
      <c r="F49" s="261"/>
      <c r="G49" s="255"/>
      <c r="H49" s="261"/>
      <c r="I49" s="255"/>
      <c r="J49" s="261"/>
      <c r="K49" s="255"/>
      <c r="L49" s="261"/>
      <c r="M49" s="255"/>
      <c r="N49" s="261"/>
      <c r="O49" s="255"/>
      <c r="P49" s="261"/>
      <c r="Q49" s="255"/>
      <c r="R49" s="261"/>
      <c r="S49" s="255"/>
      <c r="T49" s="261"/>
      <c r="U49" s="255"/>
      <c r="V49" s="262"/>
      <c r="W49" s="221"/>
    </row>
    <row r="50" spans="1:23" ht="13.5" thickBot="1">
      <c r="A50" s="198"/>
      <c r="B50" s="265"/>
      <c r="C50" s="255"/>
      <c r="D50" s="263"/>
      <c r="E50" s="255"/>
      <c r="F50" s="263"/>
      <c r="G50" s="255"/>
      <c r="H50" s="263"/>
      <c r="I50" s="255"/>
      <c r="J50" s="263"/>
      <c r="K50" s="255"/>
      <c r="L50" s="263"/>
      <c r="M50" s="255"/>
      <c r="N50" s="263"/>
      <c r="O50" s="255"/>
      <c r="P50" s="263"/>
      <c r="Q50" s="255"/>
      <c r="R50" s="263"/>
      <c r="S50" s="255"/>
      <c r="T50" s="263"/>
      <c r="U50" s="255"/>
      <c r="V50" s="264"/>
      <c r="W50" s="221"/>
    </row>
    <row r="51" spans="1:23" ht="13.5" thickBot="1">
      <c r="A51" s="266"/>
      <c r="B51" s="259" t="s">
        <v>40</v>
      </c>
      <c r="C51" s="255"/>
      <c r="D51" s="261"/>
      <c r="E51" s="255"/>
      <c r="F51" s="261"/>
      <c r="G51" s="255"/>
      <c r="H51" s="261"/>
      <c r="I51" s="255"/>
      <c r="J51" s="261"/>
      <c r="K51" s="255"/>
      <c r="L51" s="261"/>
      <c r="M51" s="255"/>
      <c r="N51" s="261"/>
      <c r="O51" s="255"/>
      <c r="P51" s="261"/>
      <c r="Q51" s="255"/>
      <c r="R51" s="261"/>
      <c r="S51" s="255"/>
      <c r="T51" s="261"/>
      <c r="U51" s="255"/>
      <c r="V51" s="262"/>
      <c r="W51" s="221"/>
    </row>
    <row r="52" spans="1:23" ht="13.5" thickBot="1">
      <c r="A52" s="216"/>
      <c r="B52" s="217"/>
      <c r="C52" s="255"/>
      <c r="D52" s="263"/>
      <c r="E52" s="255"/>
      <c r="F52" s="263"/>
      <c r="G52" s="255"/>
      <c r="H52" s="263"/>
      <c r="I52" s="255"/>
      <c r="J52" s="263"/>
      <c r="K52" s="255"/>
      <c r="L52" s="263"/>
      <c r="M52" s="255"/>
      <c r="N52" s="263"/>
      <c r="O52" s="255"/>
      <c r="P52" s="263"/>
      <c r="Q52" s="255"/>
      <c r="R52" s="263"/>
      <c r="S52" s="255"/>
      <c r="T52" s="263"/>
      <c r="U52" s="255"/>
      <c r="V52" s="264"/>
      <c r="W52" s="221"/>
    </row>
    <row r="53" spans="1:23" ht="12.75">
      <c r="A53" s="221"/>
      <c r="B53" s="222" t="s">
        <v>163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</row>
    <row r="54" spans="1:23" ht="12.75">
      <c r="A54" s="221"/>
      <c r="B54" s="222"/>
      <c r="C54" s="267"/>
      <c r="D54" s="268"/>
      <c r="E54" s="267"/>
      <c r="F54" s="268"/>
      <c r="G54" s="267"/>
      <c r="H54" s="268"/>
      <c r="I54" s="267"/>
      <c r="J54" s="268"/>
      <c r="K54" s="267"/>
      <c r="L54" s="268"/>
      <c r="M54" s="267"/>
      <c r="N54" s="268"/>
      <c r="O54" s="267"/>
      <c r="P54" s="268"/>
      <c r="Q54" s="267"/>
      <c r="R54" s="268"/>
      <c r="S54" s="267"/>
      <c r="T54" s="268"/>
      <c r="U54" s="267"/>
      <c r="V54" s="268"/>
      <c r="W54" s="221"/>
    </row>
    <row r="55" spans="1:23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</row>
    <row r="56" spans="1:23" ht="12.75">
      <c r="A56" s="221"/>
      <c r="B56" s="224" t="s">
        <v>166</v>
      </c>
      <c r="C56" s="224"/>
      <c r="D56" s="224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</row>
    <row r="57" spans="1:23" ht="12.7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</row>
    <row r="58" spans="1:23" ht="12.7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</row>
    <row r="59" spans="1:23" ht="12.75">
      <c r="A59" s="221"/>
      <c r="B59" s="222" t="s">
        <v>226</v>
      </c>
      <c r="C59" s="225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7"/>
      <c r="Q59" s="221"/>
      <c r="R59" s="221"/>
      <c r="S59" s="221"/>
      <c r="T59" s="221"/>
      <c r="U59" s="221"/>
      <c r="V59" s="221"/>
      <c r="W59" s="221"/>
    </row>
    <row r="60" spans="1:23" ht="12.75">
      <c r="A60" s="221"/>
      <c r="B60" s="222"/>
      <c r="C60" s="228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30"/>
      <c r="Q60" s="221"/>
      <c r="R60" s="221"/>
      <c r="S60" s="221"/>
      <c r="T60" s="221"/>
      <c r="U60" s="221"/>
      <c r="V60" s="221"/>
      <c r="W60" s="221"/>
    </row>
    <row r="61" spans="1:23" ht="12.75">
      <c r="A61" s="221"/>
      <c r="C61" s="228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30"/>
      <c r="Q61" s="221"/>
      <c r="R61" s="221"/>
      <c r="S61" s="221"/>
      <c r="T61" s="221"/>
      <c r="U61" s="221"/>
      <c r="V61" s="221"/>
      <c r="W61" s="221"/>
    </row>
    <row r="62" spans="3:16" ht="12.75">
      <c r="C62" s="228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30"/>
    </row>
    <row r="63" spans="3:16" ht="12.75">
      <c r="C63" s="228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30"/>
    </row>
    <row r="64" spans="3:16" ht="12.75">
      <c r="C64" s="2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30"/>
    </row>
    <row r="65" spans="3:16" ht="12.75">
      <c r="C65" s="228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30"/>
    </row>
    <row r="66" spans="3:16" ht="12.75">
      <c r="C66" s="231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3"/>
    </row>
    <row r="67" ht="12.75">
      <c r="G67" s="221"/>
    </row>
    <row r="68" ht="12.75">
      <c r="G68" s="221"/>
    </row>
    <row r="69" ht="12.75">
      <c r="G69" s="221"/>
    </row>
    <row r="70" ht="12.75">
      <c r="G70" s="221"/>
    </row>
    <row r="71" ht="12.75">
      <c r="G71" s="221"/>
    </row>
    <row r="72" ht="12.75">
      <c r="G72" s="221"/>
    </row>
  </sheetData>
  <sheetProtection selectLockedCells="1"/>
  <mergeCells count="552">
    <mergeCell ref="T51:T52"/>
    <mergeCell ref="V51:V52"/>
    <mergeCell ref="T49:T50"/>
    <mergeCell ref="V49:V50"/>
    <mergeCell ref="U49:U50"/>
    <mergeCell ref="U51:U52"/>
    <mergeCell ref="D51:D52"/>
    <mergeCell ref="F51:F52"/>
    <mergeCell ref="H51:H52"/>
    <mergeCell ref="J51:J52"/>
    <mergeCell ref="E51:E52"/>
    <mergeCell ref="G51:G52"/>
    <mergeCell ref="L51:L52"/>
    <mergeCell ref="N51:N52"/>
    <mergeCell ref="P51:P52"/>
    <mergeCell ref="R51:R52"/>
    <mergeCell ref="T47:T48"/>
    <mergeCell ref="V47:V48"/>
    <mergeCell ref="P49:P50"/>
    <mergeCell ref="R49:R50"/>
    <mergeCell ref="S47:S48"/>
    <mergeCell ref="Q49:Q50"/>
    <mergeCell ref="D49:D50"/>
    <mergeCell ref="F49:F50"/>
    <mergeCell ref="H49:H50"/>
    <mergeCell ref="J49:J50"/>
    <mergeCell ref="L49:L50"/>
    <mergeCell ref="N49:N50"/>
    <mergeCell ref="K49:K50"/>
    <mergeCell ref="I49:I50"/>
    <mergeCell ref="T45:T46"/>
    <mergeCell ref="V45:V46"/>
    <mergeCell ref="D47:D48"/>
    <mergeCell ref="F47:F48"/>
    <mergeCell ref="H47:H48"/>
    <mergeCell ref="J47:J48"/>
    <mergeCell ref="L47:L48"/>
    <mergeCell ref="N47:N48"/>
    <mergeCell ref="P47:P48"/>
    <mergeCell ref="R47:R48"/>
    <mergeCell ref="T41:T42"/>
    <mergeCell ref="V41:V42"/>
    <mergeCell ref="D45:D46"/>
    <mergeCell ref="F45:F46"/>
    <mergeCell ref="H45:H46"/>
    <mergeCell ref="J45:J46"/>
    <mergeCell ref="L45:L46"/>
    <mergeCell ref="N45:N46"/>
    <mergeCell ref="P45:P46"/>
    <mergeCell ref="R45:R46"/>
    <mergeCell ref="T39:T40"/>
    <mergeCell ref="V39:V40"/>
    <mergeCell ref="D41:D42"/>
    <mergeCell ref="F41:F42"/>
    <mergeCell ref="H41:H42"/>
    <mergeCell ref="J41:J42"/>
    <mergeCell ref="L41:L42"/>
    <mergeCell ref="N41:N42"/>
    <mergeCell ref="P41:P42"/>
    <mergeCell ref="R41:R42"/>
    <mergeCell ref="T35:T36"/>
    <mergeCell ref="V35:V36"/>
    <mergeCell ref="D39:D40"/>
    <mergeCell ref="F39:F40"/>
    <mergeCell ref="H39:H40"/>
    <mergeCell ref="J39:J40"/>
    <mergeCell ref="L39:L40"/>
    <mergeCell ref="N39:N40"/>
    <mergeCell ref="P39:P40"/>
    <mergeCell ref="R39:R40"/>
    <mergeCell ref="T33:T34"/>
    <mergeCell ref="V33:V34"/>
    <mergeCell ref="D35:D36"/>
    <mergeCell ref="F35:F36"/>
    <mergeCell ref="H35:H36"/>
    <mergeCell ref="J35:J36"/>
    <mergeCell ref="L35:L36"/>
    <mergeCell ref="N35:N36"/>
    <mergeCell ref="P35:P36"/>
    <mergeCell ref="R35:R36"/>
    <mergeCell ref="T31:T32"/>
    <mergeCell ref="V31:V32"/>
    <mergeCell ref="D33:D34"/>
    <mergeCell ref="F33:F34"/>
    <mergeCell ref="H33:H34"/>
    <mergeCell ref="J33:J34"/>
    <mergeCell ref="L33:L34"/>
    <mergeCell ref="N33:N34"/>
    <mergeCell ref="P33:P34"/>
    <mergeCell ref="R33:R34"/>
    <mergeCell ref="T29:T30"/>
    <mergeCell ref="V29:V30"/>
    <mergeCell ref="D31:D32"/>
    <mergeCell ref="F31:F32"/>
    <mergeCell ref="H31:H32"/>
    <mergeCell ref="J31:J32"/>
    <mergeCell ref="L31:L32"/>
    <mergeCell ref="N31:N32"/>
    <mergeCell ref="P31:P32"/>
    <mergeCell ref="R31:R32"/>
    <mergeCell ref="T27:T28"/>
    <mergeCell ref="V27:V28"/>
    <mergeCell ref="D29:D30"/>
    <mergeCell ref="F29:F30"/>
    <mergeCell ref="H29:H30"/>
    <mergeCell ref="J29:J30"/>
    <mergeCell ref="L29:L30"/>
    <mergeCell ref="N29:N30"/>
    <mergeCell ref="P29:P30"/>
    <mergeCell ref="R29:R30"/>
    <mergeCell ref="T25:T26"/>
    <mergeCell ref="V25:V26"/>
    <mergeCell ref="D27:D28"/>
    <mergeCell ref="F27:F28"/>
    <mergeCell ref="H27:H28"/>
    <mergeCell ref="J27:J28"/>
    <mergeCell ref="L27:L28"/>
    <mergeCell ref="N27:N28"/>
    <mergeCell ref="P27:P28"/>
    <mergeCell ref="R27:R28"/>
    <mergeCell ref="T23:T24"/>
    <mergeCell ref="V23:V24"/>
    <mergeCell ref="D25:D26"/>
    <mergeCell ref="F25:F26"/>
    <mergeCell ref="H25:H26"/>
    <mergeCell ref="J25:J26"/>
    <mergeCell ref="L25:L26"/>
    <mergeCell ref="N25:N26"/>
    <mergeCell ref="P25:P26"/>
    <mergeCell ref="R25:R26"/>
    <mergeCell ref="T21:T22"/>
    <mergeCell ref="V21:V22"/>
    <mergeCell ref="D23:D24"/>
    <mergeCell ref="F23:F24"/>
    <mergeCell ref="H23:H24"/>
    <mergeCell ref="J23:J24"/>
    <mergeCell ref="L23:L24"/>
    <mergeCell ref="N23:N24"/>
    <mergeCell ref="P23:P24"/>
    <mergeCell ref="R23:R24"/>
    <mergeCell ref="P21:P22"/>
    <mergeCell ref="R21:R22"/>
    <mergeCell ref="D21:D22"/>
    <mergeCell ref="F21:F22"/>
    <mergeCell ref="H21:H22"/>
    <mergeCell ref="J21:J22"/>
    <mergeCell ref="P15:P16"/>
    <mergeCell ref="R15:R16"/>
    <mergeCell ref="T15:T16"/>
    <mergeCell ref="V15:V16"/>
    <mergeCell ref="F15:F16"/>
    <mergeCell ref="H15:H16"/>
    <mergeCell ref="J15:J16"/>
    <mergeCell ref="L15:L16"/>
    <mergeCell ref="U15:U16"/>
    <mergeCell ref="O15:O16"/>
    <mergeCell ref="P13:P14"/>
    <mergeCell ref="R13:R14"/>
    <mergeCell ref="T13:T14"/>
    <mergeCell ref="V13:V14"/>
    <mergeCell ref="F13:F14"/>
    <mergeCell ref="H13:H14"/>
    <mergeCell ref="J13:J14"/>
    <mergeCell ref="L13:L14"/>
    <mergeCell ref="P11:P12"/>
    <mergeCell ref="R11:R12"/>
    <mergeCell ref="T11:T12"/>
    <mergeCell ref="V11:V12"/>
    <mergeCell ref="H11:H12"/>
    <mergeCell ref="J11:J12"/>
    <mergeCell ref="L11:L12"/>
    <mergeCell ref="N11:N12"/>
    <mergeCell ref="P9:P10"/>
    <mergeCell ref="R9:R10"/>
    <mergeCell ref="T9:T10"/>
    <mergeCell ref="V9:V10"/>
    <mergeCell ref="H9:H10"/>
    <mergeCell ref="J9:J10"/>
    <mergeCell ref="L9:L10"/>
    <mergeCell ref="N9:N10"/>
    <mergeCell ref="C9:C10"/>
    <mergeCell ref="G9:G10"/>
    <mergeCell ref="C21:C22"/>
    <mergeCell ref="G21:G22"/>
    <mergeCell ref="C15:C16"/>
    <mergeCell ref="G15:G16"/>
    <mergeCell ref="D9:D10"/>
    <mergeCell ref="F9:F10"/>
    <mergeCell ref="D11:D12"/>
    <mergeCell ref="F11:F12"/>
    <mergeCell ref="A33:A34"/>
    <mergeCell ref="B33:B34"/>
    <mergeCell ref="E33:E34"/>
    <mergeCell ref="C33:C34"/>
    <mergeCell ref="G47:G48"/>
    <mergeCell ref="G49:G50"/>
    <mergeCell ref="C45:C46"/>
    <mergeCell ref="C47:C48"/>
    <mergeCell ref="C49:C50"/>
    <mergeCell ref="E49:E50"/>
    <mergeCell ref="E47:E48"/>
    <mergeCell ref="E45:E46"/>
    <mergeCell ref="G7:G8"/>
    <mergeCell ref="G11:G12"/>
    <mergeCell ref="G13:G14"/>
    <mergeCell ref="G45:G46"/>
    <mergeCell ref="G33:G34"/>
    <mergeCell ref="G37:G38"/>
    <mergeCell ref="G39:G40"/>
    <mergeCell ref="G35:G36"/>
    <mergeCell ref="G19:G20"/>
    <mergeCell ref="G23:G24"/>
    <mergeCell ref="C37:C38"/>
    <mergeCell ref="E27:E28"/>
    <mergeCell ref="E29:E30"/>
    <mergeCell ref="E23:E24"/>
    <mergeCell ref="E25:E26"/>
    <mergeCell ref="D37:D38"/>
    <mergeCell ref="F19:F20"/>
    <mergeCell ref="C39:C40"/>
    <mergeCell ref="C41:C42"/>
    <mergeCell ref="C43:C44"/>
    <mergeCell ref="C27:C28"/>
    <mergeCell ref="C29:C30"/>
    <mergeCell ref="C31:C32"/>
    <mergeCell ref="C35:C36"/>
    <mergeCell ref="V37:V38"/>
    <mergeCell ref="V43:V44"/>
    <mergeCell ref="C5:C6"/>
    <mergeCell ref="C7:C8"/>
    <mergeCell ref="C11:C12"/>
    <mergeCell ref="C13:C14"/>
    <mergeCell ref="C17:C18"/>
    <mergeCell ref="C19:C20"/>
    <mergeCell ref="C23:C24"/>
    <mergeCell ref="C25:C26"/>
    <mergeCell ref="V5:V6"/>
    <mergeCell ref="V7:V8"/>
    <mergeCell ref="V17:V18"/>
    <mergeCell ref="V19:V20"/>
    <mergeCell ref="R43:R44"/>
    <mergeCell ref="T5:T6"/>
    <mergeCell ref="T7:T8"/>
    <mergeCell ref="T17:T18"/>
    <mergeCell ref="T19:T20"/>
    <mergeCell ref="T37:T38"/>
    <mergeCell ref="T43:T44"/>
    <mergeCell ref="S33:S34"/>
    <mergeCell ref="R7:R8"/>
    <mergeCell ref="R17:R18"/>
    <mergeCell ref="R19:R20"/>
    <mergeCell ref="R37:R38"/>
    <mergeCell ref="S23:S24"/>
    <mergeCell ref="S25:S26"/>
    <mergeCell ref="S27:S28"/>
    <mergeCell ref="S29:S30"/>
    <mergeCell ref="N43:N44"/>
    <mergeCell ref="P5:P6"/>
    <mergeCell ref="P7:P8"/>
    <mergeCell ref="P17:P18"/>
    <mergeCell ref="P19:P20"/>
    <mergeCell ref="P37:P38"/>
    <mergeCell ref="P43:P44"/>
    <mergeCell ref="O33:O34"/>
    <mergeCell ref="N7:N8"/>
    <mergeCell ref="N17:N18"/>
    <mergeCell ref="J43:J44"/>
    <mergeCell ref="L5:L6"/>
    <mergeCell ref="L7:L8"/>
    <mergeCell ref="L17:L18"/>
    <mergeCell ref="L19:L20"/>
    <mergeCell ref="L37:L38"/>
    <mergeCell ref="L21:L22"/>
    <mergeCell ref="J7:J8"/>
    <mergeCell ref="J17:J18"/>
    <mergeCell ref="J19:J20"/>
    <mergeCell ref="J37:J38"/>
    <mergeCell ref="N19:N20"/>
    <mergeCell ref="N37:N38"/>
    <mergeCell ref="N13:N14"/>
    <mergeCell ref="N15:N16"/>
    <mergeCell ref="N21:N22"/>
    <mergeCell ref="F37:F38"/>
    <mergeCell ref="I31:I32"/>
    <mergeCell ref="I35:I36"/>
    <mergeCell ref="I37:I38"/>
    <mergeCell ref="G27:G28"/>
    <mergeCell ref="G29:G30"/>
    <mergeCell ref="G31:G32"/>
    <mergeCell ref="F43:F44"/>
    <mergeCell ref="H5:H6"/>
    <mergeCell ref="H7:H8"/>
    <mergeCell ref="H17:H18"/>
    <mergeCell ref="H19:H20"/>
    <mergeCell ref="H37:H38"/>
    <mergeCell ref="H43:H44"/>
    <mergeCell ref="G25:G26"/>
    <mergeCell ref="G41:G42"/>
    <mergeCell ref="G43:G44"/>
    <mergeCell ref="D7:D8"/>
    <mergeCell ref="D5:D6"/>
    <mergeCell ref="D17:D18"/>
    <mergeCell ref="D19:D20"/>
    <mergeCell ref="D13:D14"/>
    <mergeCell ref="D15:D16"/>
    <mergeCell ref="D43:D44"/>
    <mergeCell ref="F5:F6"/>
    <mergeCell ref="F7:F8"/>
    <mergeCell ref="F17:F18"/>
    <mergeCell ref="E41:E42"/>
    <mergeCell ref="E43:E44"/>
    <mergeCell ref="E31:E32"/>
    <mergeCell ref="E35:E36"/>
    <mergeCell ref="E37:E38"/>
    <mergeCell ref="E39:E40"/>
    <mergeCell ref="U41:U42"/>
    <mergeCell ref="U43:U44"/>
    <mergeCell ref="U45:U46"/>
    <mergeCell ref="U47:U48"/>
    <mergeCell ref="U31:U32"/>
    <mergeCell ref="U35:U36"/>
    <mergeCell ref="U37:U38"/>
    <mergeCell ref="U39:U40"/>
    <mergeCell ref="U33:U34"/>
    <mergeCell ref="U23:U24"/>
    <mergeCell ref="U25:U26"/>
    <mergeCell ref="U27:U28"/>
    <mergeCell ref="U29:U30"/>
    <mergeCell ref="S49:S50"/>
    <mergeCell ref="U5:U6"/>
    <mergeCell ref="U7:U8"/>
    <mergeCell ref="U9:U10"/>
    <mergeCell ref="U11:U12"/>
    <mergeCell ref="U13:U14"/>
    <mergeCell ref="U17:U18"/>
    <mergeCell ref="U19:U20"/>
    <mergeCell ref="U21:U22"/>
    <mergeCell ref="S41:S42"/>
    <mergeCell ref="S43:S44"/>
    <mergeCell ref="S45:S46"/>
    <mergeCell ref="S31:S32"/>
    <mergeCell ref="S35:S36"/>
    <mergeCell ref="S37:S38"/>
    <mergeCell ref="S39:S40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Q41:Q42"/>
    <mergeCell ref="Q43:Q44"/>
    <mergeCell ref="Q45:Q46"/>
    <mergeCell ref="Q23:Q24"/>
    <mergeCell ref="Q25:Q26"/>
    <mergeCell ref="Q27:Q28"/>
    <mergeCell ref="Q29:Q30"/>
    <mergeCell ref="Q47:Q48"/>
    <mergeCell ref="Q31:Q32"/>
    <mergeCell ref="Q35:Q36"/>
    <mergeCell ref="Q37:Q38"/>
    <mergeCell ref="Q39:Q40"/>
    <mergeCell ref="Q33:Q34"/>
    <mergeCell ref="O49:O50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O41:O42"/>
    <mergeCell ref="O43:O44"/>
    <mergeCell ref="O45:O46"/>
    <mergeCell ref="O47:O48"/>
    <mergeCell ref="O31:O32"/>
    <mergeCell ref="O35:O36"/>
    <mergeCell ref="O37:O38"/>
    <mergeCell ref="O39:O40"/>
    <mergeCell ref="O23:O24"/>
    <mergeCell ref="O25:O26"/>
    <mergeCell ref="O27:O28"/>
    <mergeCell ref="O29:O30"/>
    <mergeCell ref="M49:M50"/>
    <mergeCell ref="O5:O6"/>
    <mergeCell ref="O7:O8"/>
    <mergeCell ref="O9:O10"/>
    <mergeCell ref="O11:O12"/>
    <mergeCell ref="O13:O14"/>
    <mergeCell ref="O17:O18"/>
    <mergeCell ref="O19:O20"/>
    <mergeCell ref="O21:O22"/>
    <mergeCell ref="M41:M42"/>
    <mergeCell ref="M43:M44"/>
    <mergeCell ref="M45:M46"/>
    <mergeCell ref="M23:M24"/>
    <mergeCell ref="M25:M26"/>
    <mergeCell ref="M27:M28"/>
    <mergeCell ref="M29:M30"/>
    <mergeCell ref="M47:M48"/>
    <mergeCell ref="M31:M32"/>
    <mergeCell ref="M35:M36"/>
    <mergeCell ref="M37:M38"/>
    <mergeCell ref="M39:M40"/>
    <mergeCell ref="M33:M3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K41:K42"/>
    <mergeCell ref="K43:K44"/>
    <mergeCell ref="K45:K46"/>
    <mergeCell ref="K17:K18"/>
    <mergeCell ref="K19:K20"/>
    <mergeCell ref="K21:K22"/>
    <mergeCell ref="L43:L44"/>
    <mergeCell ref="K47:K48"/>
    <mergeCell ref="K31:K32"/>
    <mergeCell ref="K35:K36"/>
    <mergeCell ref="K37:K38"/>
    <mergeCell ref="K39:K40"/>
    <mergeCell ref="K23:K24"/>
    <mergeCell ref="K25:K26"/>
    <mergeCell ref="K27:K28"/>
    <mergeCell ref="K29:K30"/>
    <mergeCell ref="K33:K34"/>
    <mergeCell ref="K5:K6"/>
    <mergeCell ref="K7:K8"/>
    <mergeCell ref="K9:K10"/>
    <mergeCell ref="K11:K12"/>
    <mergeCell ref="K13:K14"/>
    <mergeCell ref="K15:K16"/>
    <mergeCell ref="I45:I46"/>
    <mergeCell ref="I47:I48"/>
    <mergeCell ref="I7:I8"/>
    <mergeCell ref="I9:I10"/>
    <mergeCell ref="I11:I12"/>
    <mergeCell ref="I39:I40"/>
    <mergeCell ref="I33:I34"/>
    <mergeCell ref="I23:I24"/>
    <mergeCell ref="E21:E22"/>
    <mergeCell ref="I25:I26"/>
    <mergeCell ref="I27:I28"/>
    <mergeCell ref="I29:I30"/>
    <mergeCell ref="I13:I14"/>
    <mergeCell ref="I15:I16"/>
    <mergeCell ref="I17:I18"/>
    <mergeCell ref="I19:I20"/>
    <mergeCell ref="I21:I22"/>
    <mergeCell ref="G17:G18"/>
    <mergeCell ref="A23:A24"/>
    <mergeCell ref="A49:A50"/>
    <mergeCell ref="E5:E6"/>
    <mergeCell ref="E7:E8"/>
    <mergeCell ref="E9:E10"/>
    <mergeCell ref="E11:E12"/>
    <mergeCell ref="E13:E14"/>
    <mergeCell ref="E15:E16"/>
    <mergeCell ref="E17:E18"/>
    <mergeCell ref="E19:E20"/>
    <mergeCell ref="A11:A12"/>
    <mergeCell ref="A13:A14"/>
    <mergeCell ref="A15:A16"/>
    <mergeCell ref="A17:A18"/>
    <mergeCell ref="A19:A20"/>
    <mergeCell ref="A21:A22"/>
    <mergeCell ref="B29:B30"/>
    <mergeCell ref="B31:B32"/>
    <mergeCell ref="B35:B36"/>
    <mergeCell ref="B45:B46"/>
    <mergeCell ref="B47:B48"/>
    <mergeCell ref="B49:B50"/>
    <mergeCell ref="S51:S52"/>
    <mergeCell ref="I51:I52"/>
    <mergeCell ref="O51:O52"/>
    <mergeCell ref="Q51:Q52"/>
    <mergeCell ref="B37:B38"/>
    <mergeCell ref="B39:B40"/>
    <mergeCell ref="B41:B42"/>
    <mergeCell ref="B43:B44"/>
    <mergeCell ref="I41:I42"/>
    <mergeCell ref="I43:I44"/>
    <mergeCell ref="A29:A30"/>
    <mergeCell ref="A31:A32"/>
    <mergeCell ref="A35:A36"/>
    <mergeCell ref="A37:A38"/>
    <mergeCell ref="B25:B26"/>
    <mergeCell ref="B13:B14"/>
    <mergeCell ref="B15:B16"/>
    <mergeCell ref="B17:B18"/>
    <mergeCell ref="B19:B20"/>
    <mergeCell ref="B27:B28"/>
    <mergeCell ref="A7:A8"/>
    <mergeCell ref="B7:B8"/>
    <mergeCell ref="U3:V3"/>
    <mergeCell ref="I54:J54"/>
    <mergeCell ref="K54:L54"/>
    <mergeCell ref="M3:N3"/>
    <mergeCell ref="O3:P3"/>
    <mergeCell ref="M51:M52"/>
    <mergeCell ref="A25:A26"/>
    <mergeCell ref="A27:A28"/>
    <mergeCell ref="K51:K52"/>
    <mergeCell ref="C51:C52"/>
    <mergeCell ref="Q3:R3"/>
    <mergeCell ref="S3:T3"/>
    <mergeCell ref="A5:A6"/>
    <mergeCell ref="B5:B6"/>
    <mergeCell ref="J5:J6"/>
    <mergeCell ref="N5:N6"/>
    <mergeCell ref="R5:R6"/>
    <mergeCell ref="I5:I6"/>
    <mergeCell ref="A45:A46"/>
    <mergeCell ref="A47:A48"/>
    <mergeCell ref="E3:F3"/>
    <mergeCell ref="G3:H3"/>
    <mergeCell ref="I3:J3"/>
    <mergeCell ref="K3:L3"/>
    <mergeCell ref="G5:G6"/>
    <mergeCell ref="C3:D3"/>
    <mergeCell ref="A39:A40"/>
    <mergeCell ref="A41:A42"/>
    <mergeCell ref="E54:F54"/>
    <mergeCell ref="G54:H54"/>
    <mergeCell ref="A9:A10"/>
    <mergeCell ref="B9:B10"/>
    <mergeCell ref="B51:B52"/>
    <mergeCell ref="B11:B12"/>
    <mergeCell ref="A51:A52"/>
    <mergeCell ref="B21:B22"/>
    <mergeCell ref="B23:B24"/>
    <mergeCell ref="A43:A44"/>
    <mergeCell ref="B59:B60"/>
    <mergeCell ref="C59:P66"/>
    <mergeCell ref="B56:D56"/>
    <mergeCell ref="U54:V54"/>
    <mergeCell ref="M54:N54"/>
    <mergeCell ref="O54:P54"/>
    <mergeCell ref="Q54:R54"/>
    <mergeCell ref="S54:T54"/>
    <mergeCell ref="B53:B54"/>
    <mergeCell ref="C54:D54"/>
  </mergeCells>
  <dataValidations count="1">
    <dataValidation allowBlank="1" showInputMessage="1" showErrorMessage="1" promptTitle="Bring it! X me!" prompt="Place an &quot;X&quot; here when you're finished with your workout for the day." sqref="C54:V54"/>
  </dataValidations>
  <hyperlinks>
    <hyperlink ref="B56:D56" location="'Full Routine'!A1" display="Click here to go back to the Main Calendar Page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B19"/>
  <sheetViews>
    <sheetView zoomScale="90" zoomScaleNormal="90" zoomScalePageLayoutView="0" workbookViewId="0" topLeftCell="A1">
      <selection activeCell="B5" sqref="A1:IV16384"/>
    </sheetView>
  </sheetViews>
  <sheetFormatPr defaultColWidth="8.8515625" defaultRowHeight="12.75"/>
  <cols>
    <col min="1" max="1" width="26.00390625" style="234" bestFit="1" customWidth="1"/>
    <col min="2" max="27" width="4.7109375" style="234" customWidth="1"/>
    <col min="28" max="16384" width="8.8515625" style="234" customWidth="1"/>
  </cols>
  <sheetData>
    <row r="1" spans="1:9" s="179" customFormat="1" ht="18">
      <c r="A1" s="21" t="s">
        <v>106</v>
      </c>
      <c r="B1" s="178"/>
      <c r="C1" s="178"/>
      <c r="D1" s="178"/>
      <c r="E1" s="178"/>
      <c r="F1" s="178"/>
      <c r="G1" s="178"/>
      <c r="H1" s="178"/>
      <c r="I1" s="178"/>
    </row>
    <row r="2" s="179" customFormat="1" ht="13.5" thickBot="1"/>
    <row r="3" spans="1:27" s="179" customFormat="1" ht="12.75">
      <c r="A3" s="234"/>
      <c r="B3" s="254" t="s">
        <v>0</v>
      </c>
      <c r="C3" s="254"/>
      <c r="D3" s="254" t="s">
        <v>1</v>
      </c>
      <c r="E3" s="254"/>
      <c r="F3" s="254" t="s">
        <v>2</v>
      </c>
      <c r="G3" s="254"/>
      <c r="H3" s="254" t="s">
        <v>3</v>
      </c>
      <c r="I3" s="254"/>
      <c r="J3" s="254" t="s">
        <v>4</v>
      </c>
      <c r="K3" s="254"/>
      <c r="L3" s="254" t="s">
        <v>5</v>
      </c>
      <c r="M3" s="254"/>
      <c r="N3" s="254" t="s">
        <v>6</v>
      </c>
      <c r="O3" s="254"/>
      <c r="P3" s="254" t="s">
        <v>7</v>
      </c>
      <c r="Q3" s="254"/>
      <c r="R3" s="254" t="s">
        <v>8</v>
      </c>
      <c r="S3" s="254"/>
      <c r="T3" s="254" t="s">
        <v>9</v>
      </c>
      <c r="U3" s="254"/>
      <c r="V3" s="254" t="s">
        <v>10</v>
      </c>
      <c r="W3" s="254"/>
      <c r="X3" s="254" t="s">
        <v>11</v>
      </c>
      <c r="Y3" s="254"/>
      <c r="Z3" s="254" t="s">
        <v>12</v>
      </c>
      <c r="AA3" s="254"/>
    </row>
    <row r="4" spans="1:28" s="179" customFormat="1" ht="12.75">
      <c r="A4" s="222" t="s">
        <v>163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s="179" customFormat="1" ht="12.7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1"/>
    </row>
    <row r="6" spans="1:28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</row>
    <row r="7" spans="1:28" ht="12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</row>
    <row r="8" spans="1:28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</row>
    <row r="9" spans="1:28" ht="12.75">
      <c r="A9" s="224" t="s">
        <v>166</v>
      </c>
      <c r="B9" s="224"/>
      <c r="C9" s="224"/>
      <c r="D9" s="224"/>
      <c r="E9" s="22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</row>
    <row r="10" spans="1:28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</row>
    <row r="11" spans="1:28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</row>
    <row r="12" spans="1:17" ht="12.75">
      <c r="A12" s="222" t="s">
        <v>226</v>
      </c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</row>
    <row r="13" spans="1:17" ht="12.75">
      <c r="A13" s="222"/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30"/>
    </row>
    <row r="14" spans="1:17" ht="12.75">
      <c r="A14" s="179"/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30"/>
    </row>
    <row r="15" spans="1:17" ht="12.75">
      <c r="A15" s="179"/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30"/>
    </row>
    <row r="16" spans="1:17" ht="12.75">
      <c r="A16" s="179"/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30"/>
    </row>
    <row r="17" spans="1:17" ht="12.75">
      <c r="A17" s="179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30"/>
    </row>
    <row r="18" spans="1:17" ht="12.75">
      <c r="A18" s="179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30"/>
    </row>
    <row r="19" spans="1:17" ht="12.75">
      <c r="A19" s="179"/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3"/>
    </row>
  </sheetData>
  <sheetProtection selectLockedCells="1"/>
  <mergeCells count="30">
    <mergeCell ref="Z5:AA5"/>
    <mergeCell ref="X3:Y3"/>
    <mergeCell ref="Z3:AA3"/>
    <mergeCell ref="V3:W3"/>
    <mergeCell ref="N5:O5"/>
    <mergeCell ref="P5:Q5"/>
    <mergeCell ref="V5:W5"/>
    <mergeCell ref="X5:Y5"/>
    <mergeCell ref="R5:S5"/>
    <mergeCell ref="T5:U5"/>
    <mergeCell ref="R3:S3"/>
    <mergeCell ref="T3:U3"/>
    <mergeCell ref="J3:K3"/>
    <mergeCell ref="L3:M3"/>
    <mergeCell ref="N3:O3"/>
    <mergeCell ref="P3:Q3"/>
    <mergeCell ref="A12:A13"/>
    <mergeCell ref="B12:Q19"/>
    <mergeCell ref="A9:E9"/>
    <mergeCell ref="H5:I5"/>
    <mergeCell ref="A4:A5"/>
    <mergeCell ref="B5:C5"/>
    <mergeCell ref="D5:E5"/>
    <mergeCell ref="F5:G5"/>
    <mergeCell ref="J5:K5"/>
    <mergeCell ref="L5:M5"/>
    <mergeCell ref="B3:C3"/>
    <mergeCell ref="D3:E3"/>
    <mergeCell ref="F3:G3"/>
    <mergeCell ref="H3:I3"/>
  </mergeCells>
  <dataValidations count="1">
    <dataValidation allowBlank="1" showInputMessage="1" showErrorMessage="1" promptTitle="Bring it! X me!" prompt="Place an &quot;X&quot; here when you're finished with your workout for the day." sqref="B5:AA5"/>
  </dataValidations>
  <hyperlinks>
    <hyperlink ref="A9:C9" location="'Full Routine'!A1" display="Click here to go back to the Main Calendar Pag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19"/>
  <sheetViews>
    <sheetView zoomScale="90" zoomScaleNormal="90" zoomScalePageLayoutView="0" workbookViewId="0" topLeftCell="A1">
      <selection activeCell="B5" sqref="A1:IV16384"/>
    </sheetView>
  </sheetViews>
  <sheetFormatPr defaultColWidth="8.8515625" defaultRowHeight="12.75"/>
  <cols>
    <col min="1" max="1" width="26.00390625" style="234" bestFit="1" customWidth="1"/>
    <col min="2" max="13" width="7.7109375" style="234" customWidth="1"/>
    <col min="14" max="16384" width="8.8515625" style="234" customWidth="1"/>
  </cols>
  <sheetData>
    <row r="1" spans="1:11" s="179" customFormat="1" ht="18">
      <c r="A1" s="21" t="s">
        <v>105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="179" customFormat="1" ht="13.5" thickBot="1"/>
    <row r="3" spans="1:14" s="179" customFormat="1" ht="12.75">
      <c r="A3" s="235"/>
      <c r="B3" s="254" t="s">
        <v>176</v>
      </c>
      <c r="C3" s="254"/>
      <c r="D3" s="254" t="s">
        <v>177</v>
      </c>
      <c r="E3" s="254"/>
      <c r="F3" s="254" t="s">
        <v>178</v>
      </c>
      <c r="G3" s="254"/>
      <c r="H3" s="254" t="s">
        <v>179</v>
      </c>
      <c r="I3" s="254"/>
      <c r="J3" s="254" t="s">
        <v>180</v>
      </c>
      <c r="K3" s="254"/>
      <c r="L3" s="254" t="s">
        <v>181</v>
      </c>
      <c r="M3" s="254"/>
      <c r="N3" s="221"/>
    </row>
    <row r="4" spans="1:14" s="179" customFormat="1" ht="12.75">
      <c r="A4" s="222" t="s">
        <v>163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s="179" customFormat="1" ht="12.7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1"/>
    </row>
    <row r="6" spans="1:14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4" ht="12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4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</row>
    <row r="9" spans="1:14" ht="12.75">
      <c r="A9" s="224" t="s">
        <v>166</v>
      </c>
      <c r="B9" s="224"/>
      <c r="C9" s="224"/>
      <c r="D9" s="224"/>
      <c r="E9" s="235"/>
      <c r="F9" s="235"/>
      <c r="G9" s="235"/>
      <c r="H9" s="235"/>
      <c r="I9" s="235"/>
      <c r="J9" s="235"/>
      <c r="K9" s="235"/>
      <c r="L9" s="235"/>
      <c r="M9" s="235"/>
      <c r="N9" s="235"/>
    </row>
    <row r="10" spans="1:14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</row>
    <row r="12" spans="1:14" ht="12.75">
      <c r="A12" s="222" t="s">
        <v>226</v>
      </c>
      <c r="B12" s="225"/>
      <c r="C12" s="226"/>
      <c r="D12" s="226"/>
      <c r="E12" s="226"/>
      <c r="F12" s="226"/>
      <c r="G12" s="226"/>
      <c r="H12" s="226"/>
      <c r="I12" s="226"/>
      <c r="J12" s="226"/>
      <c r="K12" s="227"/>
      <c r="L12" s="235"/>
      <c r="M12" s="235"/>
      <c r="N12" s="235"/>
    </row>
    <row r="13" spans="1:11" ht="12.75">
      <c r="A13" s="222"/>
      <c r="B13" s="228"/>
      <c r="C13" s="229"/>
      <c r="D13" s="229"/>
      <c r="E13" s="229"/>
      <c r="F13" s="229"/>
      <c r="G13" s="229"/>
      <c r="H13" s="229"/>
      <c r="I13" s="229"/>
      <c r="J13" s="229"/>
      <c r="K13" s="230"/>
    </row>
    <row r="14" spans="1:11" ht="12.75">
      <c r="A14" s="179"/>
      <c r="B14" s="228"/>
      <c r="C14" s="229"/>
      <c r="D14" s="229"/>
      <c r="E14" s="229"/>
      <c r="F14" s="229"/>
      <c r="G14" s="229"/>
      <c r="H14" s="229"/>
      <c r="I14" s="229"/>
      <c r="J14" s="229"/>
      <c r="K14" s="230"/>
    </row>
    <row r="15" spans="1:11" ht="12.75">
      <c r="A15" s="179"/>
      <c r="B15" s="228"/>
      <c r="C15" s="229"/>
      <c r="D15" s="229"/>
      <c r="E15" s="229"/>
      <c r="F15" s="229"/>
      <c r="G15" s="229"/>
      <c r="H15" s="229"/>
      <c r="I15" s="229"/>
      <c r="J15" s="229"/>
      <c r="K15" s="230"/>
    </row>
    <row r="16" spans="1:11" ht="12.75">
      <c r="A16" s="179"/>
      <c r="B16" s="228"/>
      <c r="C16" s="229"/>
      <c r="D16" s="229"/>
      <c r="E16" s="229"/>
      <c r="F16" s="229"/>
      <c r="G16" s="229"/>
      <c r="H16" s="229"/>
      <c r="I16" s="229"/>
      <c r="J16" s="229"/>
      <c r="K16" s="230"/>
    </row>
    <row r="17" spans="1:11" ht="12.75">
      <c r="A17" s="179"/>
      <c r="B17" s="228"/>
      <c r="C17" s="229"/>
      <c r="D17" s="229"/>
      <c r="E17" s="229"/>
      <c r="F17" s="229"/>
      <c r="G17" s="229"/>
      <c r="H17" s="229"/>
      <c r="I17" s="229"/>
      <c r="J17" s="229"/>
      <c r="K17" s="230"/>
    </row>
    <row r="18" spans="1:11" ht="12.75">
      <c r="A18" s="179"/>
      <c r="B18" s="228"/>
      <c r="C18" s="229"/>
      <c r="D18" s="229"/>
      <c r="E18" s="229"/>
      <c r="F18" s="229"/>
      <c r="G18" s="229"/>
      <c r="H18" s="229"/>
      <c r="I18" s="229"/>
      <c r="J18" s="229"/>
      <c r="K18" s="230"/>
    </row>
    <row r="19" spans="1:11" ht="12.75">
      <c r="A19" s="179"/>
      <c r="B19" s="231"/>
      <c r="C19" s="232"/>
      <c r="D19" s="232"/>
      <c r="E19" s="232"/>
      <c r="F19" s="232"/>
      <c r="G19" s="232"/>
      <c r="H19" s="232"/>
      <c r="I19" s="232"/>
      <c r="J19" s="232"/>
      <c r="K19" s="233"/>
    </row>
  </sheetData>
  <sheetProtection selectLockedCells="1"/>
  <mergeCells count="16">
    <mergeCell ref="L3:M3"/>
    <mergeCell ref="L5:M5"/>
    <mergeCell ref="A9:D9"/>
    <mergeCell ref="B3:C3"/>
    <mergeCell ref="D3:E3"/>
    <mergeCell ref="F3:G3"/>
    <mergeCell ref="H3:I3"/>
    <mergeCell ref="J3:K3"/>
    <mergeCell ref="H5:I5"/>
    <mergeCell ref="J5:K5"/>
    <mergeCell ref="A12:A13"/>
    <mergeCell ref="B12:K19"/>
    <mergeCell ref="A4:A5"/>
    <mergeCell ref="B5:C5"/>
    <mergeCell ref="D5:E5"/>
    <mergeCell ref="F5:G5"/>
  </mergeCells>
  <dataValidations count="1">
    <dataValidation allowBlank="1" showInputMessage="1" showErrorMessage="1" promptTitle="Bring it! X me!" prompt="Place an &quot;X&quot; here when you're finished with your workout for the day." sqref="B5:M5"/>
  </dataValidations>
  <hyperlinks>
    <hyperlink ref="A9:C9" location="'Full Routine'!A1" display="Click here to go back to the Main Calendar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Evince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P90X Workout Calendar</dc:title>
  <dc:subject>P90X</dc:subject>
  <dc:creator>Damon Abruzere</dc:creator>
  <cp:keywords>dabruzere@gmail.com</cp:keywords>
  <dc:description>Version 1.3
http://media.abruzere.com/P90X/</dc:description>
  <cp:lastModifiedBy>DELL</cp:lastModifiedBy>
  <dcterms:created xsi:type="dcterms:W3CDTF">1996-10-14T23:33:28Z</dcterms:created>
  <dcterms:modified xsi:type="dcterms:W3CDTF">2022-04-06T11:05:41Z</dcterms:modified>
  <cp:category>Classic Routine Workout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