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codeName="ThisWorkbook"/>
  <xr:revisionPtr revIDLastSave="0" documentId="13_ncr:1_{ABDCC91B-52BF-4CDB-BB65-B5350C2DDF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eak-Even Simple" sheetId="1" r:id="rId1"/>
  </sheets>
  <definedNames>
    <definedName name="__IntlFixup" hidden="1">TRUE</definedName>
    <definedName name="_Order1" hidden="1">0</definedName>
    <definedName name="AllocatedFixedCosts" localSheetId="0" hidden="1">'Break-Even Simple'!$M$44</definedName>
    <definedName name="BreakevenCOS" localSheetId="0" hidden="1">'Break-Even Simple'!$I$25</definedName>
    <definedName name="BreakevenGP" localSheetId="0" hidden="1">'Break-Even Simple'!$K$25</definedName>
    <definedName name="BreakevenQty" localSheetId="0" hidden="1">'Break-Even Simple'!$E$25</definedName>
    <definedName name="BreakevenREV" localSheetId="0" hidden="1">'Break-Even Simple'!$D$25</definedName>
    <definedName name="Cost_of_Sales" localSheetId="0" hidden="1">'Break-Even Simple'!$I$24</definedName>
    <definedName name="CVPCategoryTitle" localSheetId="0" hidden="1">'Break-Even Simple'!$C$18</definedName>
    <definedName name="Data.Dump" hidden="1">OFFSET([0]!Data.Top.Left,1,0)</definedName>
    <definedName name="FixedOverhead" localSheetId="0" hidden="1">'Break-Even Simple'!$D$15</definedName>
    <definedName name="Gross_Profit" localSheetId="0" hidden="1">'Break-Even Simple'!$K$24</definedName>
    <definedName name="Gross_Profit_Percentage" localSheetId="0" hidden="1">'Break-Even Simple'!$L$24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elGP" localSheetId="0" hidden="1">'Break-Even Simple'!$K$23</definedName>
    <definedName name="LastGoodSpinnerValue" localSheetId="0" hidden="1">'Break-Even Simple'!$F$14</definedName>
    <definedName name="Macro1">[0]!Macro1</definedName>
    <definedName name="Macro2">[0]!Macro2</definedName>
    <definedName name="Ownership" hidden="1">OFFSET([0]!Data.Top.Left,1,0)</definedName>
    <definedName name="PartItemName" localSheetId="0" hidden="1">'Break-Even Simple'!$E$4</definedName>
    <definedName name="Percentage_of_Sales" localSheetId="0" hidden="1">'Break-Even Simple'!$M$24</definedName>
    <definedName name="PercentageOfFixedCosts" localSheetId="0" hidden="1">'Break-Even Simple'!$I$44</definedName>
    <definedName name="PercentageOfFixedCostsSpinner" localSheetId="0" hidden="1">'Break-Even Simple'!$F$13</definedName>
    <definedName name="Price" localSheetId="0" hidden="1">'Break-Even Simple'!$G$24</definedName>
    <definedName name="_xlnm.Print_Area" localSheetId="0">'Break-Even Simple'!$C$10:$N$44</definedName>
    <definedName name="Revenues" localSheetId="0" hidden="1">'Break-Even Simple'!$D$24</definedName>
    <definedName name="TotalCosts" localSheetId="0" hidden="1">'Break-Even Simple'!$E$44</definedName>
    <definedName name="Unit_Cost" localSheetId="0" hidden="1">'Break-Even Simple'!$H$24</definedName>
    <definedName name="Units_Sold" localSheetId="0" hidden="1">'Break-Even Simple'!$E$24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4" i="1"/>
  <c r="F5" i="1"/>
  <c r="G5" i="1"/>
  <c r="E5" i="1"/>
  <c r="F6" i="1"/>
  <c r="G6" i="1"/>
  <c r="E6" i="1"/>
  <c r="C7" i="1"/>
  <c r="M44" i="1"/>
  <c r="D21" i="1"/>
  <c r="D20" i="1"/>
  <c r="G10" i="1"/>
  <c r="E10" i="1"/>
  <c r="C18" i="1"/>
  <c r="E18" i="1"/>
  <c r="F18" i="1"/>
  <c r="F19" i="1"/>
  <c r="D19" i="1"/>
  <c r="E19" i="1"/>
  <c r="E21" i="1"/>
  <c r="E20" i="1"/>
  <c r="L23" i="1"/>
  <c r="G25" i="1"/>
  <c r="H25" i="1"/>
  <c r="E25" i="1"/>
  <c r="F8" i="1"/>
  <c r="G8" i="1"/>
  <c r="E8" i="1"/>
  <c r="F7" i="1"/>
  <c r="F21" i="1"/>
  <c r="F20" i="1"/>
  <c r="D25" i="1"/>
  <c r="K25" i="1"/>
  <c r="L25" i="1"/>
  <c r="I25" i="1"/>
  <c r="G7" i="1"/>
  <c r="E7" i="1"/>
  <c r="F9" i="1"/>
  <c r="G9" i="1"/>
  <c r="E9" i="1"/>
  <c r="F11" i="1"/>
  <c r="G11" i="1"/>
  <c r="E11" i="1"/>
</calcChain>
</file>

<file path=xl/sharedStrings.xml><?xml version="1.0" encoding="utf-8"?>
<sst xmlns="http://schemas.openxmlformats.org/spreadsheetml/2006/main" count="22" uniqueCount="18">
  <si>
    <t>Sales Revenue</t>
  </si>
  <si>
    <t>Cost of Sales</t>
  </si>
  <si>
    <t>Allocated Fixed Expenses</t>
  </si>
  <si>
    <t>Income Before Tax</t>
  </si>
  <si>
    <t>Income Taxes</t>
  </si>
  <si>
    <t>Net Income (Loss)</t>
  </si>
  <si>
    <t>LastGoodSpinnerValue</t>
  </si>
  <si>
    <t>FixedOverhead</t>
  </si>
  <si>
    <t>quantity</t>
  </si>
  <si>
    <t>Fixed Expenses</t>
  </si>
  <si>
    <t>Revenues</t>
  </si>
  <si>
    <t>Units Sold</t>
  </si>
  <si>
    <t>Price</t>
  </si>
  <si>
    <t>Unit Cost</t>
  </si>
  <si>
    <t>Gross Profit</t>
  </si>
  <si>
    <t>Enter Data:</t>
  </si>
  <si>
    <t>Breakeven Point:</t>
  </si>
  <si>
    <t>Value of Allocated Fixed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</si>
</sst>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"/>
    <numFmt numFmtId="169" formatCode="0.00%_);[Red]\(0.00%\)"/>
    <numFmt numFmtId="170" formatCode="0%_);[Red]\(0%\)"/>
    <numFmt numFmtId="171" formatCode="_(* #,##0.00_);[Red]_(* \(#,##0.00\);_(* &quot;-&quot;??_);_(@_)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u/>
      <sz val="8.5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.5"/>
      <color indexed="48"/>
      <name val="Lato"/>
      <family val="2"/>
    </font>
    <font>
      <sz val="8.5"/>
      <name val="Lato"/>
      <family val="2"/>
    </font>
    <font>
      <sz val="8.5"/>
      <color indexed="9"/>
      <name val="Lato"/>
      <family val="2"/>
    </font>
    <font>
      <b/>
      <sz val="8.5"/>
      <color indexed="8"/>
      <name val="Lato"/>
      <family val="2"/>
    </font>
    <font>
      <sz val="10"/>
      <name val="Lato"/>
      <family val="2"/>
    </font>
    <font>
      <sz val="8.5"/>
      <color indexed="8"/>
      <name val="Lato"/>
      <family val="2"/>
    </font>
    <font>
      <b/>
      <sz val="8.5"/>
      <color indexed="10"/>
      <name val="Lato"/>
      <family val="2"/>
    </font>
    <font>
      <b/>
      <u/>
      <sz val="8.5"/>
      <name val="Lato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6" fillId="16" borderId="1" applyBorder="0" applyProtection="0">
      <alignment vertical="center"/>
    </xf>
    <xf numFmtId="0" fontId="22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43" fontId="10" fillId="0" borderId="10"/>
    <xf numFmtId="0" fontId="29" fillId="0" borderId="11" applyNumberFormat="0" applyFill="0" applyAlignment="0" applyProtection="0"/>
    <xf numFmtId="44" fontId="10" fillId="0" borderId="12"/>
    <xf numFmtId="0" fontId="30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70" fontId="2" fillId="25" borderId="16"/>
    <xf numFmtId="169" fontId="2" fillId="0" borderId="16" applyFont="0" applyFill="0" applyBorder="0" applyAlignment="0" applyProtection="0">
      <protection locked="0"/>
    </xf>
    <xf numFmtId="170" fontId="1" fillId="0" borderId="0" applyFont="0" applyFill="0" applyBorder="0" applyAlignment="0" applyProtection="0"/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8" fontId="34" fillId="16" borderId="24" xfId="33" applyNumberFormat="1" applyFont="1" applyFill="1" applyBorder="1" applyProtection="1">
      <protection locked="0" hidden="1"/>
    </xf>
    <xf numFmtId="0" fontId="35" fillId="16" borderId="24" xfId="0" applyFont="1" applyFill="1" applyBorder="1" applyProtection="1">
      <protection locked="0" hidden="1"/>
    </xf>
    <xf numFmtId="7" fontId="34" fillId="16" borderId="24" xfId="0" applyNumberFormat="1" applyFont="1" applyFill="1" applyBorder="1" applyProtection="1">
      <protection locked="0"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170" fontId="36" fillId="0" borderId="0" xfId="67" applyFont="1" applyProtection="1">
      <protection hidden="1"/>
    </xf>
    <xf numFmtId="168" fontId="36" fillId="0" borderId="0" xfId="33" applyNumberFormat="1" applyFont="1" applyProtection="1">
      <protection hidden="1"/>
    </xf>
    <xf numFmtId="3" fontId="35" fillId="0" borderId="0" xfId="31" applyNumberFormat="1" applyFont="1" applyProtection="1">
      <protection hidden="1"/>
    </xf>
    <xf numFmtId="4" fontId="35" fillId="0" borderId="0" xfId="0" applyNumberFormat="1" applyFont="1" applyProtection="1">
      <protection hidden="1"/>
    </xf>
    <xf numFmtId="0" fontId="35" fillId="0" borderId="0" xfId="0" applyFont="1" applyFill="1" applyBorder="1" applyProtection="1"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36" fillId="27" borderId="18" xfId="0" applyFont="1" applyFill="1" applyBorder="1" applyAlignment="1" applyProtection="1">
      <alignment horizontal="center"/>
      <protection hidden="1"/>
    </xf>
    <xf numFmtId="0" fontId="36" fillId="27" borderId="0" xfId="0" applyFont="1" applyFill="1" applyBorder="1" applyAlignment="1" applyProtection="1">
      <alignment horizontal="center"/>
      <protection hidden="1"/>
    </xf>
    <xf numFmtId="0" fontId="38" fillId="0" borderId="2" xfId="0" applyFont="1" applyBorder="1" applyProtection="1">
      <protection hidden="1"/>
    </xf>
    <xf numFmtId="6" fontId="35" fillId="23" borderId="19" xfId="33" applyNumberFormat="1" applyFont="1" applyFill="1" applyBorder="1" applyAlignment="1" applyProtection="1">
      <alignment horizontal="right"/>
      <protection hidden="1"/>
    </xf>
    <xf numFmtId="6" fontId="34" fillId="16" borderId="19" xfId="33" applyNumberFormat="1" applyFont="1" applyFill="1" applyBorder="1" applyProtection="1">
      <protection locked="0" hidden="1"/>
    </xf>
    <xf numFmtId="171" fontId="35" fillId="23" borderId="20" xfId="31" applyNumberFormat="1" applyFont="1" applyFill="1" applyBorder="1" applyAlignment="1" applyProtection="1">
      <alignment horizontal="center"/>
      <protection hidden="1"/>
    </xf>
    <xf numFmtId="0" fontId="35" fillId="23" borderId="21" xfId="0" applyFont="1" applyFill="1" applyBorder="1" applyAlignment="1" applyProtection="1">
      <alignment horizontal="center"/>
      <protection hidden="1"/>
    </xf>
    <xf numFmtId="8" fontId="34" fillId="16" borderId="19" xfId="0" applyNumberFormat="1" applyFont="1" applyFill="1" applyBorder="1" applyProtection="1">
      <protection locked="0" hidden="1"/>
    </xf>
    <xf numFmtId="6" fontId="34" fillId="16" borderId="20" xfId="33" applyNumberFormat="1" applyFont="1" applyFill="1" applyBorder="1" applyProtection="1">
      <protection locked="0" hidden="1"/>
    </xf>
    <xf numFmtId="6" fontId="35" fillId="23" borderId="21" xfId="33" applyNumberFormat="1" applyFont="1" applyFill="1" applyBorder="1" applyProtection="1">
      <protection hidden="1"/>
    </xf>
    <xf numFmtId="6" fontId="35" fillId="23" borderId="19" xfId="33" applyNumberFormat="1" applyFont="1" applyFill="1" applyBorder="1" applyProtection="1">
      <protection hidden="1"/>
    </xf>
    <xf numFmtId="10" fontId="35" fillId="23" borderId="19" xfId="0" applyNumberFormat="1" applyFont="1" applyFill="1" applyBorder="1" applyProtection="1">
      <protection hidden="1"/>
    </xf>
    <xf numFmtId="0" fontId="38" fillId="0" borderId="0" xfId="0" applyFont="1" applyProtection="1">
      <protection hidden="1"/>
    </xf>
    <xf numFmtId="8" fontId="35" fillId="23" borderId="19" xfId="0" applyNumberFormat="1" applyFont="1" applyFill="1" applyBorder="1" applyProtection="1">
      <protection hidden="1"/>
    </xf>
    <xf numFmtId="6" fontId="35" fillId="23" borderId="20" xfId="33" applyNumberFormat="1" applyFont="1" applyFill="1" applyBorder="1" applyProtection="1">
      <protection hidden="1"/>
    </xf>
    <xf numFmtId="0" fontId="35" fillId="0" borderId="0" xfId="0" applyFont="1" applyFill="1" applyProtection="1">
      <protection hidden="1"/>
    </xf>
    <xf numFmtId="0" fontId="39" fillId="23" borderId="1" xfId="0" applyFont="1" applyFill="1" applyBorder="1" applyAlignment="1" applyProtection="1">
      <alignment horizontal="left"/>
      <protection hidden="1"/>
    </xf>
    <xf numFmtId="0" fontId="39" fillId="23" borderId="22" xfId="0" applyFont="1" applyFill="1" applyBorder="1" applyProtection="1">
      <protection hidden="1"/>
    </xf>
    <xf numFmtId="6" fontId="35" fillId="23" borderId="23" xfId="0" applyNumberFormat="1" applyFont="1" applyFill="1" applyBorder="1" applyProtection="1">
      <protection hidden="1"/>
    </xf>
    <xf numFmtId="0" fontId="5" fillId="0" borderId="0" xfId="54" applyFont="1" applyAlignment="1" applyProtection="1">
      <alignment horizontal="center"/>
    </xf>
    <xf numFmtId="0" fontId="5" fillId="0" borderId="0" xfId="54" applyAlignment="1" applyProtection="1">
      <alignment horizontal="center"/>
    </xf>
    <xf numFmtId="0" fontId="40" fillId="0" borderId="0" xfId="0" applyFont="1" applyProtection="1">
      <protection hidden="1"/>
    </xf>
    <xf numFmtId="168" fontId="35" fillId="0" borderId="0" xfId="33" applyNumberFormat="1" applyFont="1" applyProtection="1">
      <protection hidden="1"/>
    </xf>
    <xf numFmtId="170" fontId="35" fillId="0" borderId="0" xfId="67" applyFont="1" applyProtection="1">
      <protection hidden="1"/>
    </xf>
    <xf numFmtId="0" fontId="41" fillId="0" borderId="0" xfId="0" applyFont="1" applyAlignment="1" applyProtection="1">
      <alignment horizontal="center"/>
      <protection hidden="1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_simple" xfId="31" xr:uid="{00000000-0005-0000-0000-00001E000000}"/>
    <cellStyle name="Comma0" xfId="32" xr:uid="{00000000-0005-0000-0000-00001F000000}"/>
    <cellStyle name="Currency_simple" xfId="33" xr:uid="{00000000-0005-0000-0000-000020000000}"/>
    <cellStyle name="Currency0" xfId="34" xr:uid="{00000000-0005-0000-0000-000021000000}"/>
    <cellStyle name="DarkBlueOutline" xfId="35" xr:uid="{00000000-0005-0000-0000-000022000000}"/>
    <cellStyle name="DarkBlueOutlineYellow" xfId="36" xr:uid="{00000000-0005-0000-0000-000023000000}"/>
    <cellStyle name="Date" xfId="37" xr:uid="{00000000-0005-0000-0000-000024000000}"/>
    <cellStyle name="Dezimal [0]_Compiling Utility Macros" xfId="38" xr:uid="{00000000-0005-0000-0000-000025000000}"/>
    <cellStyle name="Dezimal_Compiling Utility Macros" xfId="39" xr:uid="{00000000-0005-0000-0000-000026000000}"/>
    <cellStyle name="Explanatory Text" xfId="40" builtinId="53" customBuiltin="1"/>
    <cellStyle name="Fixed" xfId="41" xr:uid="{00000000-0005-0000-0000-000028000000}"/>
    <cellStyle name="Good" xfId="42" builtinId="26" customBuiltin="1"/>
    <cellStyle name="GRAY" xfId="43" xr:uid="{00000000-0005-0000-0000-00002A000000}"/>
    <cellStyle name="Gross Margin" xfId="44" xr:uid="{00000000-0005-0000-0000-00002B000000}"/>
    <cellStyle name="header" xfId="45" xr:uid="{00000000-0005-0000-0000-00002C000000}"/>
    <cellStyle name="Header Total" xfId="46" xr:uid="{00000000-0005-0000-0000-00002D000000}"/>
    <cellStyle name="Header1" xfId="47" xr:uid="{00000000-0005-0000-0000-00002E000000}"/>
    <cellStyle name="Header2" xfId="48" xr:uid="{00000000-0005-0000-0000-00002F000000}"/>
    <cellStyle name="Header3" xfId="49" xr:uid="{00000000-0005-0000-0000-000030000000}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yperlink" xfId="54" builtinId="8"/>
    <cellStyle name="Input" xfId="55" builtinId="20" customBuiltin="1"/>
    <cellStyle name="Level 2 Total" xfId="56" xr:uid="{00000000-0005-0000-0000-000037000000}"/>
    <cellStyle name="Linked Cell" xfId="57" builtinId="24" customBuiltin="1"/>
    <cellStyle name="Major Total" xfId="58" xr:uid="{00000000-0005-0000-0000-000039000000}"/>
    <cellStyle name="Neutral" xfId="59" builtinId="28" customBuiltin="1"/>
    <cellStyle name="NonPrint_TemTitle" xfId="60" xr:uid="{00000000-0005-0000-0000-00003B000000}"/>
    <cellStyle name="Normal" xfId="0" builtinId="0"/>
    <cellStyle name="Normal 2" xfId="61" xr:uid="{00000000-0005-0000-0000-00003D000000}"/>
    <cellStyle name="NormalRed" xfId="62" xr:uid="{00000000-0005-0000-0000-00003E000000}"/>
    <cellStyle name="Note" xfId="63" builtinId="10" customBuiltin="1"/>
    <cellStyle name="Output" xfId="64" builtinId="21" customBuiltin="1"/>
    <cellStyle name="Percent.0" xfId="65" xr:uid="{00000000-0005-0000-0000-000041000000}"/>
    <cellStyle name="Percent.00" xfId="66" xr:uid="{00000000-0005-0000-0000-000042000000}"/>
    <cellStyle name="Percent_simple" xfId="67" xr:uid="{00000000-0005-0000-0000-000043000000}"/>
    <cellStyle name="RED POSTED" xfId="68" xr:uid="{00000000-0005-0000-0000-000044000000}"/>
    <cellStyle name="Standard_Anpassen der Amortisation" xfId="69" xr:uid="{00000000-0005-0000-0000-000045000000}"/>
    <cellStyle name="Text_simple" xfId="70" xr:uid="{00000000-0005-0000-0000-000046000000}"/>
    <cellStyle name="Title" xfId="71" builtinId="15" customBuiltin="1"/>
    <cellStyle name="TmsRmn10BlueItalic" xfId="72" xr:uid="{00000000-0005-0000-0000-000048000000}"/>
    <cellStyle name="TmsRmn10Bold" xfId="73" xr:uid="{00000000-0005-0000-0000-000049000000}"/>
    <cellStyle name="Total" xfId="74" builtinId="25" customBuiltin="1"/>
    <cellStyle name="Währung [0]_Compiling Utility Macros" xfId="75" xr:uid="{00000000-0005-0000-0000-00004B000000}"/>
    <cellStyle name="Währung_Compiling Utility Macros" xfId="76" xr:uid="{00000000-0005-0000-0000-00004C000000}"/>
    <cellStyle name="Warning Text" xfId="7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Income Chart</a:t>
            </a:r>
          </a:p>
        </c:rich>
      </c:tx>
      <c:layout>
        <c:manualLayout>
          <c:xMode val="edge"/>
          <c:yMode val="edge"/>
          <c:x val="0.22888340592303338"/>
          <c:y val="3.86100386100386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03835740372407"/>
          <c:y val="0.22393864611985348"/>
          <c:w val="0.4713902729455906"/>
          <c:h val="0.68339897177955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'Break-Even Simple'!$E$5</c:f>
              <c:strCache>
                <c:ptCount val="1"/>
                <c:pt idx="0">
                  <c:v>Sales Revenue 100.0%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Simple'!$F$5</c:f>
              <c:numCache>
                <c:formatCode>"$"#,##0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5-4955-834B-F3B0E7BB2FAD}"/>
            </c:ext>
          </c:extLst>
        </c:ser>
        <c:ser>
          <c:idx val="1"/>
          <c:order val="1"/>
          <c:tx>
            <c:strRef>
              <c:f>'Break-Even Simple'!$E$6</c:f>
              <c:strCache>
                <c:ptCount val="1"/>
                <c:pt idx="0">
                  <c:v>Cost of Sales 80.0%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Simple'!$F$6</c:f>
              <c:numCache>
                <c:formatCode>"$"#,##0</c:formatCode>
                <c:ptCount val="1"/>
                <c:pt idx="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5-4955-834B-F3B0E7BB2FAD}"/>
            </c:ext>
          </c:extLst>
        </c:ser>
        <c:ser>
          <c:idx val="2"/>
          <c:order val="2"/>
          <c:tx>
            <c:strRef>
              <c:f>'Break-Even Simple'!$E$7</c:f>
              <c:strCache>
                <c:ptCount val="1"/>
                <c:pt idx="0">
                  <c:v>Gross Profit 
20.0%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Simple'!$F$7</c:f>
              <c:numCache>
                <c:formatCode>"$"#,##0</c:formatCode>
                <c:ptCount val="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5-4955-834B-F3B0E7BB2FAD}"/>
            </c:ext>
          </c:extLst>
        </c:ser>
        <c:ser>
          <c:idx val="3"/>
          <c:order val="3"/>
          <c:tx>
            <c:strRef>
              <c:f>'Break-Even Simple'!$E$8</c:f>
              <c:strCache>
                <c:ptCount val="1"/>
                <c:pt idx="0">
                  <c:v>Allocated Fixed Expenses 10.0%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Simple'!$F$8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5-4955-834B-F3B0E7BB2FAD}"/>
            </c:ext>
          </c:extLst>
        </c:ser>
        <c:ser>
          <c:idx val="4"/>
          <c:order val="4"/>
          <c:tx>
            <c:strRef>
              <c:f>'Break-Even Simple'!$E$9</c:f>
              <c:strCache>
                <c:ptCount val="1"/>
                <c:pt idx="0">
                  <c:v>Income Before Tax 
10.0%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Simple'!$F$9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5-4955-834B-F3B0E7BB2FAD}"/>
            </c:ext>
          </c:extLst>
        </c:ser>
        <c:ser>
          <c:idx val="5"/>
          <c:order val="5"/>
          <c:tx>
            <c:strRef>
              <c:f>'Break-Even Simple'!$E$10</c:f>
              <c:strCache>
                <c:ptCount val="1"/>
                <c:pt idx="0">
                  <c:v>Income Taxes 
2.0%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Simple'!$D$10</c:f>
              <c:numCache>
                <c:formatCode>"$"#,##0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E5-4955-834B-F3B0E7BB2FAD}"/>
            </c:ext>
          </c:extLst>
        </c:ser>
        <c:ser>
          <c:idx val="6"/>
          <c:order val="6"/>
          <c:tx>
            <c:strRef>
              <c:f>'Break-Even Simple'!$E$11</c:f>
              <c:strCache>
                <c:ptCount val="1"/>
                <c:pt idx="0">
                  <c:v>Net Income (Loss) 
8.0%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Simple'!$F$11</c:f>
              <c:numCache>
                <c:formatCode>"$"#,##0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E5-4955-834B-F3B0E7BB2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89568"/>
        <c:axId val="159391104"/>
      </c:barChart>
      <c:catAx>
        <c:axId val="159389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one"/>
        <c:crossAx val="159391104"/>
        <c:crosses val="autoZero"/>
        <c:auto val="0"/>
        <c:lblAlgn val="ctr"/>
        <c:lblOffset val="100"/>
        <c:tickMarkSkip val="1"/>
        <c:noMultiLvlLbl val="0"/>
      </c:catAx>
      <c:valAx>
        <c:axId val="15939110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Lato" panose="020F0502020204030203" pitchFamily="34" charset="0"/>
              </a:defRPr>
            </a:pPr>
            <a:endParaRPr lang="en-US"/>
          </a:p>
        </c:txPr>
        <c:crossAx val="15938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2270244739663"/>
          <c:y val="9.2664267359939392E-2"/>
          <c:w val="0.31880151407302942"/>
          <c:h val="0.89575458447941392"/>
        </c:manualLayout>
      </c:layout>
      <c:overlay val="0"/>
      <c:txPr>
        <a:bodyPr/>
        <a:lstStyle/>
        <a:p>
          <a:pPr>
            <a:defRPr sz="800">
              <a:latin typeface="Lato" panose="020F0502020204030203" pitchFamily="34" charset="0"/>
            </a:defRPr>
          </a:pPr>
          <a:endParaRPr lang="en-US"/>
        </a:p>
      </c:txPr>
    </c:legend>
    <c:plotVisOnly val="0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Lato" panose="020F0502020204030203" pitchFamily="34" charset="0"/>
              </a:rPr>
              <a:t>Cost-Volume-Profit Breakeven Graph</a:t>
            </a:r>
          </a:p>
        </c:rich>
      </c:tx>
      <c:layout>
        <c:manualLayout>
          <c:xMode val="edge"/>
          <c:yMode val="edge"/>
          <c:x val="0.17222268940616706"/>
          <c:y val="3.86101113999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88960473525602"/>
          <c:y val="0.22393864611985348"/>
          <c:w val="0.66666847512064664"/>
          <c:h val="0.45173830337970455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Simple'!$C$19</c:f>
              <c:strCache>
                <c:ptCount val="1"/>
                <c:pt idx="0">
                  <c:v>Sales Revenue</c:v>
                </c:pt>
              </c:strCache>
            </c:strRef>
          </c:tx>
          <c:marker>
            <c:symbol val="none"/>
          </c:marker>
          <c:cat>
            <c:numRef>
              <c:f>'Break-Even Simple'!$D$18:$F$18</c:f>
              <c:numCache>
                <c:formatCode>#,##0</c:formatCode>
                <c:ptCount val="3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</c:numCache>
            </c:numRef>
          </c:cat>
          <c:val>
            <c:numRef>
              <c:f>'Break-Even Simple'!$D$19:$F$19</c:f>
              <c:numCache>
                <c:formatCode>#,##0.00</c:formatCode>
                <c:ptCount val="3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F-4003-9562-869AEA03DF5A}"/>
            </c:ext>
          </c:extLst>
        </c:ser>
        <c:ser>
          <c:idx val="1"/>
          <c:order val="1"/>
          <c:tx>
            <c:strRef>
              <c:f>'Break-Even Simple'!$C$20</c:f>
              <c:strCache>
                <c:ptCount val="1"/>
                <c:pt idx="0">
                  <c:v>Cost of Sales</c:v>
                </c:pt>
              </c:strCache>
            </c:strRef>
          </c:tx>
          <c:marker>
            <c:symbol val="none"/>
          </c:marker>
          <c:cat>
            <c:numRef>
              <c:f>'Break-Even Simple'!$D$18:$F$18</c:f>
              <c:numCache>
                <c:formatCode>#,##0</c:formatCode>
                <c:ptCount val="3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</c:numCache>
            </c:numRef>
          </c:cat>
          <c:val>
            <c:numRef>
              <c:f>'Break-Even Simple'!$D$20:$F$20</c:f>
              <c:numCache>
                <c:formatCode>#,##0.00</c:formatCode>
                <c:ptCount val="3"/>
                <c:pt idx="0">
                  <c:v>500</c:v>
                </c:pt>
                <c:pt idx="1">
                  <c:v>4666.6666666666661</c:v>
                </c:pt>
                <c:pt idx="2">
                  <c:v>8833.3333333333321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1F-4003-9562-869AEA03DF5A}"/>
            </c:ext>
          </c:extLst>
        </c:ser>
        <c:ser>
          <c:idx val="2"/>
          <c:order val="2"/>
          <c:tx>
            <c:strRef>
              <c:f>'Break-Even Simple'!$C$21</c:f>
              <c:strCache>
                <c:ptCount val="1"/>
                <c:pt idx="0">
                  <c:v>Fixed Expenses</c:v>
                </c:pt>
              </c:strCache>
            </c:strRef>
          </c:tx>
          <c:marker>
            <c:symbol val="none"/>
          </c:marker>
          <c:cat>
            <c:numRef>
              <c:f>'Break-Even Simple'!$D$18:$F$18</c:f>
              <c:numCache>
                <c:formatCode>#,##0</c:formatCode>
                <c:ptCount val="3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</c:numCache>
            </c:numRef>
          </c:cat>
          <c:val>
            <c:numRef>
              <c:f>'Break-Even Simple'!$D$21:$F$21</c:f>
              <c:numCache>
                <c:formatCode>#,##0.00</c:formatCode>
                <c:ptCount val="3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1F-4003-9562-869AEA03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29376"/>
        <c:axId val="159431296"/>
      </c:lineChart>
      <c:catAx>
        <c:axId val="15942937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Lato" panose="020F0502020204030203" pitchFamily="34" charset="0"/>
                  </a:defRPr>
                </a:pPr>
                <a:r>
                  <a:rPr lang="en-US">
                    <a:latin typeface="Lato" panose="020F0502020204030203" pitchFamily="34" charset="0"/>
                  </a:rPr>
                  <a:t>Breakeven</a:t>
                </a:r>
              </a:p>
            </c:rich>
          </c:tx>
          <c:layout>
            <c:manualLayout>
              <c:xMode val="edge"/>
              <c:yMode val="edge"/>
              <c:x val="0.51111249759249566"/>
              <c:y val="0.76834121685949786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943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9431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Lato" panose="020F0502020204030203" pitchFamily="34" charset="0"/>
                  </a:defRPr>
                </a:pPr>
                <a:r>
                  <a:rPr lang="en-US">
                    <a:latin typeface="Lato" panose="020F0502020204030203" pitchFamily="34" charset="0"/>
                  </a:rPr>
                  <a:t>Revenues and Expenses</a:t>
                </a:r>
              </a:p>
            </c:rich>
          </c:tx>
          <c:layout>
            <c:manualLayout>
              <c:xMode val="edge"/>
              <c:yMode val="edge"/>
              <c:x val="3.7037037037037056E-3"/>
              <c:y val="0.18661559196992275"/>
            </c:manualLayout>
          </c:layout>
          <c:overlay val="0"/>
        </c:title>
        <c:numFmt formatCode="#,##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>
                <a:latin typeface="Lato" panose="020F0502020204030203" pitchFamily="34" charset="0"/>
              </a:defRPr>
            </a:pPr>
            <a:endParaRPr lang="en-US"/>
          </a:p>
        </c:txPr>
        <c:crossAx val="1594293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8.6111344703083528E-2"/>
          <c:y val="0.91505964017940156"/>
          <c:w val="0.79722438483177283"/>
          <c:h val="6.563718937995705E-2"/>
        </c:manualLayout>
      </c:layout>
      <c:overlay val="0"/>
      <c:txPr>
        <a:bodyPr/>
        <a:lstStyle/>
        <a:p>
          <a:pPr>
            <a:defRPr>
              <a:latin typeface="Lato" panose="020F0502020204030203" pitchFamily="34" charset="0"/>
            </a:defRPr>
          </a:pPr>
          <a:endParaRPr lang="en-US"/>
        </a:p>
      </c:txPr>
    </c:legend>
    <c:plotVisOnly val="0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114300</xdr:rowOff>
    </xdr:from>
    <xdr:to>
      <xdr:col>9</xdr:col>
      <xdr:colOff>457200</xdr:colOff>
      <xdr:row>21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314825" y="257175"/>
          <a:ext cx="120015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Lato" panose="020F0502020204030203" pitchFamily="34" charset="0"/>
              <a:cs typeface="Times New Roman"/>
            </a:rPr>
            <a:t>Analysis</a:t>
          </a:r>
        </a:p>
      </xdr:txBody>
    </xdr:sp>
    <xdr:clientData/>
  </xdr:twoCellAnchor>
  <xdr:twoCellAnchor>
    <xdr:from>
      <xdr:col>5</xdr:col>
      <xdr:colOff>57150</xdr:colOff>
      <xdr:row>3</xdr:row>
      <xdr:rowOff>76200</xdr:rowOff>
    </xdr:from>
    <xdr:to>
      <xdr:col>8</xdr:col>
      <xdr:colOff>161925</xdr:colOff>
      <xdr:row>21</xdr:row>
      <xdr:rowOff>57150</xdr:rowOff>
    </xdr:to>
    <xdr:sp macro="" textlink="">
      <xdr:nvSpPr>
        <xdr:cNvPr id="1026" name="Text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952750" y="219075"/>
          <a:ext cx="1581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2400" b="0" i="1" u="none" strike="noStrike" baseline="0">
              <a:solidFill>
                <a:srgbClr val="800000"/>
              </a:solidFill>
              <a:latin typeface="Lato" panose="020F0502020204030203" pitchFamily="34" charset="0"/>
              <a:cs typeface="Times New Roman"/>
            </a:rPr>
            <a:t>Breakeven</a:t>
          </a:r>
        </a:p>
      </xdr:txBody>
    </xdr:sp>
    <xdr:clientData/>
  </xdr:twoCellAnchor>
  <xdr:twoCellAnchor>
    <xdr:from>
      <xdr:col>7</xdr:col>
      <xdr:colOff>438150</xdr:colOff>
      <xdr:row>25</xdr:row>
      <xdr:rowOff>47625</xdr:rowOff>
    </xdr:from>
    <xdr:to>
      <xdr:col>13</xdr:col>
      <xdr:colOff>0</xdr:colOff>
      <xdr:row>42</xdr:row>
      <xdr:rowOff>85725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25</xdr:row>
      <xdr:rowOff>47625</xdr:rowOff>
    </xdr:from>
    <xdr:to>
      <xdr:col>7</xdr:col>
      <xdr:colOff>285750</xdr:colOff>
      <xdr:row>42</xdr:row>
      <xdr:rowOff>85725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447675</xdr:colOff>
      <xdr:row>50</xdr:row>
      <xdr:rowOff>38100</xdr:rowOff>
    </xdr:from>
    <xdr:to>
      <xdr:col>15</xdr:col>
      <xdr:colOff>266700</xdr:colOff>
      <xdr:row>51</xdr:row>
      <xdr:rowOff>114300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29625" y="4752975"/>
          <a:ext cx="400050" cy="2190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7">
    <pageSetUpPr autoPageBreaks="0" fitToPage="1"/>
  </sheetPr>
  <dimension ref="A1:S46"/>
  <sheetViews>
    <sheetView showGridLines="0" showRowColHeaders="0" tabSelected="1" topLeftCell="A3" zoomScaleNormal="100" workbookViewId="0">
      <selection activeCell="S32" sqref="S32"/>
    </sheetView>
  </sheetViews>
  <sheetFormatPr defaultColWidth="8.7109375" defaultRowHeight="11.25" customHeight="1" x14ac:dyDescent="0.2"/>
  <cols>
    <col min="1" max="1" width="1.5703125" style="1" customWidth="1"/>
    <col min="2" max="2" width="9.140625" style="1" customWidth="1"/>
    <col min="3" max="3" width="13.28515625" style="1" customWidth="1"/>
    <col min="4" max="4" width="11" style="1" customWidth="1"/>
    <col min="5" max="5" width="8.42578125" style="1" customWidth="1"/>
    <col min="6" max="6" width="8.5703125" style="1" customWidth="1"/>
    <col min="7" max="7" width="6.42578125" style="1" customWidth="1"/>
    <col min="8" max="8" width="7.140625" style="1" customWidth="1"/>
    <col min="9" max="9" width="10.28515625" style="1" customWidth="1"/>
    <col min="10" max="10" width="8.7109375" style="1" customWidth="1"/>
    <col min="11" max="11" width="13.140625" style="1" customWidth="1"/>
    <col min="12" max="12" width="11.140625" style="1" customWidth="1"/>
    <col min="13" max="13" width="8.5703125" style="1" customWidth="1"/>
    <col min="14" max="14" width="2.28515625" style="1" customWidth="1"/>
    <col min="15" max="16384" width="8.7109375" style="1"/>
  </cols>
  <sheetData>
    <row r="1" spans="1:15" ht="11.25" hidden="1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1.25" hidden="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1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1.25" customHeight="1" x14ac:dyDescent="0.2">
      <c r="A4" s="6"/>
      <c r="B4" s="6"/>
      <c r="C4" s="3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1.25" hidden="1" customHeight="1" x14ac:dyDescent="0.2">
      <c r="A5" s="6"/>
      <c r="B5" s="6"/>
      <c r="C5" s="6" t="s">
        <v>0</v>
      </c>
      <c r="D5" s="6"/>
      <c r="E5" s="6" t="str">
        <f>C5&amp;" "&amp;TEXT(G5,"0.0%")</f>
        <v>Sales Revenue 100.0%</v>
      </c>
      <c r="F5" s="36">
        <f>Revenues</f>
        <v>5000</v>
      </c>
      <c r="G5" s="37">
        <f t="shared" ref="G5:G11" si="0">IF(Revenues=0,"",F5/Revenues)</f>
        <v>1</v>
      </c>
      <c r="H5" s="6"/>
      <c r="I5" s="6"/>
      <c r="J5" s="6"/>
      <c r="K5" s="6"/>
      <c r="L5" s="6"/>
      <c r="M5" s="6"/>
      <c r="N5" s="6"/>
      <c r="O5" s="6"/>
    </row>
    <row r="6" spans="1:15" ht="11.25" hidden="1" customHeight="1" x14ac:dyDescent="0.2">
      <c r="A6" s="6"/>
      <c r="B6" s="6"/>
      <c r="C6" s="6" t="s">
        <v>1</v>
      </c>
      <c r="D6" s="6"/>
      <c r="E6" s="6" t="str">
        <f>C6&amp;" "&amp;TEXT(G6,"0.0%")</f>
        <v>Cost of Sales 80.0%</v>
      </c>
      <c r="F6" s="36">
        <f>Cost_of_Sales</f>
        <v>4000</v>
      </c>
      <c r="G6" s="37">
        <f t="shared" si="0"/>
        <v>0.8</v>
      </c>
      <c r="H6" s="6"/>
      <c r="I6" s="6"/>
      <c r="J6" s="6"/>
      <c r="K6" s="6"/>
      <c r="L6" s="6"/>
      <c r="M6" s="6"/>
      <c r="N6" s="6"/>
      <c r="O6" s="6"/>
    </row>
    <row r="7" spans="1:15" ht="11.25" hidden="1" customHeight="1" x14ac:dyDescent="0.2">
      <c r="A7" s="6"/>
      <c r="B7" s="6"/>
      <c r="C7" s="6" t="str">
        <f>LabelGP</f>
        <v>Gross Profit</v>
      </c>
      <c r="D7" s="6"/>
      <c r="E7" s="6" t="str">
        <f>C7&amp;" 
"&amp;TEXT(G7,"0.0%")</f>
        <v>Gross Profit 
20.0%</v>
      </c>
      <c r="F7" s="36">
        <f>Gross_Profit</f>
        <v>1000</v>
      </c>
      <c r="G7" s="37">
        <f t="shared" si="0"/>
        <v>0.2</v>
      </c>
      <c r="H7" s="6"/>
      <c r="I7" s="6"/>
      <c r="J7" s="6"/>
      <c r="K7" s="6"/>
      <c r="L7" s="6"/>
      <c r="M7" s="6"/>
      <c r="N7" s="6"/>
      <c r="O7" s="6"/>
    </row>
    <row r="8" spans="1:15" ht="11.25" hidden="1" customHeight="1" x14ac:dyDescent="0.2">
      <c r="A8" s="6"/>
      <c r="B8" s="6"/>
      <c r="C8" s="6" t="s">
        <v>2</v>
      </c>
      <c r="D8" s="6"/>
      <c r="E8" s="6" t="str">
        <f>C8&amp;" "&amp;TEXT(G8,"0.0%")</f>
        <v>Allocated Fixed Expenses 10.0%</v>
      </c>
      <c r="F8" s="36">
        <f>AllocatedFixedCosts</f>
        <v>500</v>
      </c>
      <c r="G8" s="37">
        <f t="shared" si="0"/>
        <v>0.1</v>
      </c>
      <c r="H8" s="6"/>
      <c r="I8" s="6"/>
      <c r="J8" s="6"/>
      <c r="K8" s="6"/>
      <c r="L8" s="6"/>
      <c r="M8" s="6"/>
      <c r="N8" s="6"/>
      <c r="O8" s="6"/>
    </row>
    <row r="9" spans="1:15" ht="11.25" hidden="1" customHeight="1" x14ac:dyDescent="0.2">
      <c r="A9" s="6"/>
      <c r="B9" s="6"/>
      <c r="C9" s="6" t="s">
        <v>3</v>
      </c>
      <c r="D9" s="6"/>
      <c r="E9" s="6" t="str">
        <f>C9&amp;" 
"&amp;TEXT(G9,"0.0%")</f>
        <v>Income Before Tax 
10.0%</v>
      </c>
      <c r="F9" s="36">
        <f>F7-F8</f>
        <v>500</v>
      </c>
      <c r="G9" s="37">
        <f t="shared" si="0"/>
        <v>0.1</v>
      </c>
      <c r="H9" s="6"/>
      <c r="I9" s="6"/>
      <c r="J9" s="6"/>
      <c r="K9" s="6"/>
      <c r="L9" s="6"/>
      <c r="M9" s="6"/>
      <c r="N9" s="6"/>
      <c r="O9" s="6"/>
    </row>
    <row r="10" spans="1:15" ht="11.25" customHeight="1" x14ac:dyDescent="0.2">
      <c r="A10" s="6"/>
      <c r="B10" s="6"/>
      <c r="C10" s="6" t="s">
        <v>4</v>
      </c>
      <c r="D10" s="3">
        <v>100</v>
      </c>
      <c r="E10" s="7" t="str">
        <f>C10&amp;" 
"&amp;TEXT(G10,"0.0%")</f>
        <v>Income Taxes 
2.0%</v>
      </c>
      <c r="F10" s="7"/>
      <c r="G10" s="8">
        <f>IF(Revenues=0,"",D10/Revenues)</f>
        <v>0.02</v>
      </c>
      <c r="H10" s="6"/>
      <c r="I10" s="6"/>
      <c r="J10" s="6"/>
      <c r="K10" s="6"/>
      <c r="L10" s="6"/>
      <c r="M10" s="6"/>
      <c r="N10" s="6"/>
      <c r="O10" s="6"/>
    </row>
    <row r="11" spans="1:15" ht="11.25" hidden="1" customHeight="1" x14ac:dyDescent="0.2">
      <c r="A11" s="6"/>
      <c r="B11" s="6"/>
      <c r="C11" s="6" t="s">
        <v>5</v>
      </c>
      <c r="D11" s="4"/>
      <c r="E11" s="7" t="str">
        <f>C11&amp;" 
"&amp;TEXT(G11,"0.0%")</f>
        <v>Net Income (Loss) 
8.0%</v>
      </c>
      <c r="F11" s="9">
        <f>F9-D10</f>
        <v>400</v>
      </c>
      <c r="G11" s="8">
        <f t="shared" si="0"/>
        <v>0.08</v>
      </c>
      <c r="H11" s="6"/>
      <c r="I11" s="6"/>
      <c r="J11" s="6"/>
      <c r="K11" s="6"/>
      <c r="L11" s="6"/>
      <c r="M11" s="6"/>
      <c r="N11" s="6"/>
      <c r="O11" s="6"/>
    </row>
    <row r="12" spans="1:15" ht="11.25" hidden="1" customHeight="1" x14ac:dyDescent="0.2">
      <c r="A12" s="6"/>
      <c r="B12" s="6"/>
      <c r="C12" s="6"/>
      <c r="D12" s="4"/>
      <c r="E12" s="7"/>
      <c r="F12" s="7"/>
      <c r="G12" s="7"/>
      <c r="H12" s="6"/>
      <c r="I12" s="6"/>
      <c r="J12" s="6"/>
      <c r="K12" s="6"/>
      <c r="L12" s="6"/>
      <c r="M12" s="6"/>
      <c r="N12" s="6"/>
      <c r="O12" s="6"/>
    </row>
    <row r="13" spans="1:15" ht="11.25" hidden="1" customHeight="1" x14ac:dyDescent="0.2">
      <c r="A13" s="6"/>
      <c r="B13" s="6"/>
      <c r="C13" s="6"/>
      <c r="D13" s="4"/>
      <c r="E13" s="7"/>
      <c r="F13" s="7"/>
      <c r="G13" s="7"/>
      <c r="H13" s="6"/>
      <c r="I13" s="6"/>
      <c r="J13" s="6"/>
      <c r="K13" s="6"/>
      <c r="L13" s="6"/>
      <c r="M13" s="6"/>
      <c r="N13" s="6"/>
      <c r="O13" s="6"/>
    </row>
    <row r="14" spans="1:15" ht="11.25" hidden="1" customHeight="1" x14ac:dyDescent="0.2">
      <c r="A14" s="6"/>
      <c r="B14" s="6"/>
      <c r="C14" s="6"/>
      <c r="D14" s="4"/>
      <c r="E14" s="7" t="s">
        <v>6</v>
      </c>
      <c r="F14" s="7">
        <v>69.759193420410156</v>
      </c>
      <c r="G14" s="7"/>
      <c r="H14" s="6"/>
      <c r="I14" s="6"/>
      <c r="J14" s="6"/>
      <c r="K14" s="6"/>
      <c r="L14" s="6"/>
      <c r="M14" s="6"/>
      <c r="N14" s="6"/>
      <c r="O14" s="6"/>
    </row>
    <row r="15" spans="1:15" ht="11.25" customHeight="1" x14ac:dyDescent="0.2">
      <c r="A15" s="6"/>
      <c r="B15" s="6"/>
      <c r="C15" s="6" t="s">
        <v>7</v>
      </c>
      <c r="D15" s="5">
        <v>500</v>
      </c>
      <c r="E15" s="7" t="s">
        <v>7</v>
      </c>
      <c r="F15" s="7"/>
      <c r="G15" s="7"/>
      <c r="H15" s="6"/>
      <c r="I15" s="6"/>
      <c r="J15" s="6"/>
      <c r="K15" s="6"/>
      <c r="L15" s="6"/>
      <c r="M15" s="6"/>
      <c r="N15" s="6"/>
      <c r="O15" s="6"/>
    </row>
    <row r="16" spans="1:15" ht="11.25" hidden="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9" ht="11.25" hidden="1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9" ht="11.25" hidden="1" customHeight="1" x14ac:dyDescent="0.2">
      <c r="A18" s="6"/>
      <c r="B18" s="6"/>
      <c r="C18" s="6" t="str">
        <f>PartItemName &amp; " sold during What-If scenario"</f>
        <v xml:space="preserve"> sold during What-If scenario</v>
      </c>
      <c r="D18" s="10">
        <v>0</v>
      </c>
      <c r="E18" s="10">
        <f>IF(Revenues = 0, Units_Sold, Revenues/Price)</f>
        <v>166.66666666666666</v>
      </c>
      <c r="F18" s="10">
        <f>2*E18</f>
        <v>333.33333333333331</v>
      </c>
      <c r="G18" s="6" t="s">
        <v>8</v>
      </c>
      <c r="H18" s="6"/>
      <c r="I18" s="6"/>
      <c r="J18" s="6"/>
      <c r="K18" s="6"/>
      <c r="L18" s="6"/>
      <c r="M18" s="6"/>
      <c r="N18" s="6"/>
      <c r="O18" s="6"/>
    </row>
    <row r="19" spans="1:19" ht="11.25" hidden="1" customHeight="1" x14ac:dyDescent="0.2">
      <c r="A19" s="6"/>
      <c r="B19" s="6"/>
      <c r="C19" s="6" t="s">
        <v>0</v>
      </c>
      <c r="D19" s="11">
        <f>Price*D18</f>
        <v>0</v>
      </c>
      <c r="E19" s="11">
        <f>Price*E18</f>
        <v>5000</v>
      </c>
      <c r="F19" s="11">
        <f>Price*F18</f>
        <v>10000</v>
      </c>
      <c r="G19" s="6"/>
      <c r="H19" s="12"/>
      <c r="I19" s="12"/>
      <c r="J19" s="12"/>
      <c r="K19" s="12"/>
      <c r="L19" s="12"/>
      <c r="M19" s="12"/>
      <c r="N19" s="6"/>
      <c r="O19" s="6"/>
    </row>
    <row r="20" spans="1:19" ht="11.25" hidden="1" customHeight="1" x14ac:dyDescent="0.2">
      <c r="A20" s="6"/>
      <c r="B20" s="6"/>
      <c r="C20" s="6" t="s">
        <v>1</v>
      </c>
      <c r="D20" s="11">
        <f>Unit_Cost*D18+D21</f>
        <v>500</v>
      </c>
      <c r="E20" s="11">
        <f>Unit_Cost*E18+E21</f>
        <v>4666.6666666666661</v>
      </c>
      <c r="F20" s="11">
        <f>Unit_Cost*F18+F21</f>
        <v>8833.3333333333321</v>
      </c>
      <c r="G20" s="6"/>
      <c r="H20" s="13"/>
      <c r="I20" s="12"/>
      <c r="J20" s="12"/>
      <c r="K20" s="12"/>
      <c r="L20" s="12"/>
      <c r="M20" s="12"/>
      <c r="N20" s="6"/>
      <c r="O20" s="6"/>
    </row>
    <row r="21" spans="1:19" s="2" customFormat="1" ht="11.25" hidden="1" customHeight="1" x14ac:dyDescent="0.2">
      <c r="A21" s="38"/>
      <c r="B21" s="38"/>
      <c r="C21" s="6" t="s">
        <v>9</v>
      </c>
      <c r="D21" s="11">
        <f>AllocatedFixedCosts</f>
        <v>500</v>
      </c>
      <c r="E21" s="11">
        <f>AllocatedFixedCosts</f>
        <v>500</v>
      </c>
      <c r="F21" s="11">
        <f>AllocatedFixedCosts</f>
        <v>500</v>
      </c>
      <c r="G21" s="6"/>
      <c r="H21" s="12"/>
      <c r="I21" s="12"/>
      <c r="J21" s="12"/>
      <c r="K21" s="12"/>
      <c r="L21" s="12"/>
      <c r="M21" s="12"/>
      <c r="N21" s="38"/>
      <c r="O21" s="38"/>
    </row>
    <row r="22" spans="1:19" s="2" customFormat="1" ht="11.25" customHeight="1" x14ac:dyDescent="0.2">
      <c r="A22" s="38"/>
      <c r="B22" s="3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8"/>
      <c r="O22" s="38"/>
    </row>
    <row r="23" spans="1:19" ht="11.25" customHeight="1" x14ac:dyDescent="0.2">
      <c r="A23" s="6"/>
      <c r="B23" s="6"/>
      <c r="C23" s="14"/>
      <c r="D23" s="14" t="s">
        <v>10</v>
      </c>
      <c r="E23" s="15" t="s">
        <v>11</v>
      </c>
      <c r="F23" s="14"/>
      <c r="G23" s="14" t="s">
        <v>12</v>
      </c>
      <c r="H23" s="14" t="s">
        <v>13</v>
      </c>
      <c r="I23" s="15" t="s">
        <v>1</v>
      </c>
      <c r="J23" s="14"/>
      <c r="K23" s="14" t="s">
        <v>14</v>
      </c>
      <c r="L23" s="15" t="str">
        <f>LabelGP&amp; " %"</f>
        <v>Gross Profit %</v>
      </c>
      <c r="M23" s="16"/>
      <c r="N23" s="6"/>
      <c r="O23" s="6"/>
    </row>
    <row r="24" spans="1:19" ht="11.25" customHeight="1" x14ac:dyDescent="0.2">
      <c r="A24" s="6"/>
      <c r="B24" s="6"/>
      <c r="C24" s="17" t="s">
        <v>15</v>
      </c>
      <c r="D24" s="18">
        <v>5000</v>
      </c>
      <c r="E24" s="19"/>
      <c r="F24" s="20"/>
      <c r="G24" s="21">
        <v>30</v>
      </c>
      <c r="H24" s="21">
        <v>25</v>
      </c>
      <c r="I24" s="22">
        <v>4000</v>
      </c>
      <c r="J24" s="23"/>
      <c r="K24" s="24">
        <f>Revenues-Cost_of_Sales</f>
        <v>1000</v>
      </c>
      <c r="L24" s="25">
        <f>IF(Revenues=0,0,Gross_Profit/Revenues)</f>
        <v>0.2</v>
      </c>
      <c r="M24" s="26"/>
      <c r="N24" s="6"/>
      <c r="O24" s="6"/>
    </row>
    <row r="25" spans="1:19" ht="11.25" customHeight="1" x14ac:dyDescent="0.2">
      <c r="A25" s="6"/>
      <c r="B25" s="6"/>
      <c r="C25" s="17" t="s">
        <v>16</v>
      </c>
      <c r="D25" s="24">
        <f>IF( ISERROR(BreakevenQty*Price), "     NA", BreakevenQty*Price)</f>
        <v>3000</v>
      </c>
      <c r="E25" s="19">
        <f>IF( (Price-Unit_Cost) = 0, "NA", AllocatedFixedCosts/(Price-Unit_Cost))</f>
        <v>100</v>
      </c>
      <c r="F25" s="20"/>
      <c r="G25" s="27">
        <f>Price</f>
        <v>30</v>
      </c>
      <c r="H25" s="27">
        <f>Unit_Cost</f>
        <v>25</v>
      </c>
      <c r="I25" s="28">
        <f>IF( ISERROR(BreakevenQty*Unit_Cost), "     NA", BreakevenQty*Unit_Cost)</f>
        <v>2500</v>
      </c>
      <c r="J25" s="23"/>
      <c r="K25" s="24">
        <f>IF( ISERROR(BreakevenREV-BreakevenCOS), "     NA", BreakevenREV-BreakevenCOS)</f>
        <v>500</v>
      </c>
      <c r="L25" s="25">
        <f>IF( ISERROR(BreakevenGP/BreakevenREV), "     NA", BreakevenGP/BreakevenREV)</f>
        <v>0.16666666666666666</v>
      </c>
      <c r="M25" s="26"/>
      <c r="N25" s="6"/>
      <c r="O25" s="6"/>
    </row>
    <row r="26" spans="1:19" ht="11.2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9" ht="11.2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9" ht="11.2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9" ht="11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9" ht="11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9" ht="11.2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9" ht="11.2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S32" s="6"/>
    </row>
    <row r="33" spans="1:15" ht="11.2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1.2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1.2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1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1.2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1.2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1.2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1.2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1.2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1.2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1.25" customHeight="1" x14ac:dyDescent="0.2">
      <c r="A43" s="6"/>
      <c r="B43" s="6"/>
      <c r="C43" s="6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6"/>
      <c r="O43" s="6"/>
    </row>
    <row r="44" spans="1:15" ht="11.2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12"/>
      <c r="K44" s="30" t="s">
        <v>17</v>
      </c>
      <c r="L44" s="31"/>
      <c r="M44" s="32">
        <f>D15</f>
        <v>500</v>
      </c>
      <c r="N44" s="6"/>
      <c r="O44" s="6"/>
    </row>
    <row r="45" spans="1:15" ht="11.2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1.25" customHeight="1" x14ac:dyDescent="0.2"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mergeCells count="1">
    <mergeCell ref="C46:M46"/>
  </mergeCells>
  <phoneticPr fontId="2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colBreaks count="1" manualBreakCount="1">
    <brk id="11" min="9" max="4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278FFF5-EAA7-4CF2-AEAA-431224D585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Break-Even Simple</vt:lpstr>
      <vt:lpstr>'Break-Even Simple'!Print_Area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2021-06-30T07:07:36Z</dcterms:created>
  <dcterms:modified xsi:type="dcterms:W3CDTF">2021-07-08T11:47:26Z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TC018775149991</vt:lpwstr>
  </property>
</Properties>
</file>