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0960" windowHeight="10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<sst xmlns="http://schemas.openxmlformats.org/spreadsheetml/2006/main" count="151" uniqueCount="109">
  <si>
    <t xml:space="preserve">Corporate / Private Donation: </t>
  </si>
  <si>
    <t>COACHES / TRAINER</t>
  </si>
  <si>
    <t>March Carwash / Garage Sale</t>
  </si>
  <si>
    <t>PROGRAM EXPENSE:</t>
  </si>
  <si>
    <t>CALENDAR EXPENSE:</t>
  </si>
  <si>
    <t>COACHES SALARY:</t>
  </si>
  <si>
    <t>TRAINER SALARY / EQPMT:</t>
  </si>
  <si>
    <t>Cost</t>
  </si>
  <si>
    <t>Shorts/Socks</t>
  </si>
  <si>
    <t>POST GAME FUNCTION</t>
  </si>
  <si>
    <t>EQUIPMENT/FIELD</t>
  </si>
  <si>
    <t>Field Rent/Lights</t>
  </si>
  <si>
    <t>December Take-Out Dinner</t>
  </si>
  <si>
    <t>February Spaghetti Feed / Raffle</t>
  </si>
  <si>
    <t>January 50/50 Raffle</t>
  </si>
  <si>
    <t>50/50 Payback</t>
  </si>
  <si>
    <t>Tickets</t>
  </si>
  <si>
    <t>TOTAL NET:</t>
  </si>
  <si>
    <t>NCYRA</t>
  </si>
  <si>
    <t>2010/2011 CLUB BUDGET</t>
  </si>
  <si>
    <t>Anticipated Players:</t>
  </si>
  <si>
    <t>Proposed Dues:</t>
  </si>
  <si>
    <t>Non-Payment Factor:</t>
  </si>
  <si>
    <t>Giveaway Factor:</t>
  </si>
  <si>
    <t>Total Program Revenue:</t>
  </si>
  <si>
    <t>Advertising Revenue:</t>
  </si>
  <si>
    <t>No. of  Units:</t>
  </si>
  <si>
    <t>Unit Sales Price:</t>
  </si>
  <si>
    <t>Sales Total:</t>
  </si>
  <si>
    <t>Total Calendar Revenue:</t>
  </si>
  <si>
    <t>Total Dues Revenue:</t>
  </si>
  <si>
    <t>Expense</t>
  </si>
  <si>
    <t>Price</t>
  </si>
  <si>
    <t>Jerseys</t>
  </si>
  <si>
    <t>Sweat Tops</t>
  </si>
  <si>
    <t>Sweat Bottoms</t>
  </si>
  <si>
    <t>Total Kit Expense:</t>
  </si>
  <si>
    <t>Rugby Bags</t>
  </si>
  <si>
    <t>DUES</t>
  </si>
  <si>
    <t>EXPENSE</t>
  </si>
  <si>
    <t>PROGRAM</t>
  </si>
  <si>
    <t>CALENDAR</t>
  </si>
  <si>
    <t>RUGBY KIT</t>
  </si>
  <si>
    <t>LEAGUE DUES:</t>
  </si>
  <si>
    <t>USA Rugby (CIPP) Dues:</t>
  </si>
  <si>
    <t>Total Dues:</t>
  </si>
  <si>
    <t>PARAPHERNALIA SALES</t>
  </si>
  <si>
    <t>Polo Shirts</t>
  </si>
  <si>
    <t>Hats</t>
  </si>
  <si>
    <t>Total Paraphernalia Expense:</t>
  </si>
  <si>
    <t>Total Paraphernalia Revenue:</t>
  </si>
  <si>
    <t>Balls</t>
  </si>
  <si>
    <t>Hitting Bags</t>
  </si>
  <si>
    <t>Flags</t>
  </si>
  <si>
    <t>Sale Price</t>
  </si>
  <si>
    <t>No. of Anticipated Guests:</t>
  </si>
  <si>
    <t>Price per Guest:</t>
  </si>
  <si>
    <t>Food</t>
  </si>
  <si>
    <t>Utensils/Plates</t>
  </si>
  <si>
    <t>Drinks</t>
  </si>
  <si>
    <t>Other Revenue / Donations:</t>
  </si>
  <si>
    <t>Rental</t>
  </si>
  <si>
    <t>Total Anticipated Revenue:</t>
  </si>
  <si>
    <t>Other</t>
  </si>
  <si>
    <t>Total Equipment Expense:</t>
  </si>
  <si>
    <t>Corporate Player Sponsorship:</t>
  </si>
  <si>
    <t>Private  Player Sponsorship:</t>
  </si>
  <si>
    <t>Total Player Sponsorship Revenue:</t>
  </si>
  <si>
    <t>Total Costs / Expense:</t>
  </si>
  <si>
    <t>Food/Drinks/Utensils</t>
  </si>
  <si>
    <t>Band/DJ</t>
  </si>
  <si>
    <t>Decorations</t>
  </si>
  <si>
    <t>No. of Anticipated Cars:</t>
  </si>
  <si>
    <t>Price per Car:</t>
  </si>
  <si>
    <t>Additional Donations:</t>
  </si>
  <si>
    <t>Car Products</t>
  </si>
  <si>
    <t>Lunches</t>
  </si>
  <si>
    <t>GENERAL FUNDRAISERS</t>
  </si>
  <si>
    <t>TOURS</t>
  </si>
  <si>
    <t>January Tour - So Cal</t>
  </si>
  <si>
    <t>Total Player Revenue:</t>
  </si>
  <si>
    <t>Donations:</t>
  </si>
  <si>
    <t>Number of Players:</t>
  </si>
  <si>
    <t>Raffle Revenue:</t>
  </si>
  <si>
    <t>Spring International Tour</t>
  </si>
  <si>
    <t>Travel</t>
  </si>
  <si>
    <t>Accomodation</t>
  </si>
  <si>
    <t>Total Tour Expense:</t>
  </si>
  <si>
    <t>March Fundraiser - Run-a-thon, Lift-a-thon</t>
  </si>
  <si>
    <t>Total Tour Fundraiser Revenue:</t>
  </si>
  <si>
    <t>Average Donation per Participant:</t>
  </si>
  <si>
    <t>Number of Participants:</t>
  </si>
  <si>
    <t>Rental:</t>
  </si>
  <si>
    <t>Other:</t>
  </si>
  <si>
    <t>Total Tour Fundraiser Expense:</t>
  </si>
  <si>
    <t>Qty</t>
  </si>
  <si>
    <t>TOTAL BUDGET EXPENSES:</t>
  </si>
  <si>
    <t>TOTAL BUDGET REVENUES:</t>
  </si>
  <si>
    <t>REVENUE</t>
  </si>
  <si>
    <t>Player Payment (Each):</t>
  </si>
  <si>
    <t>Per Unit</t>
  </si>
  <si>
    <t>Total General Revenue:</t>
  </si>
  <si>
    <t>Total General Expense:</t>
  </si>
  <si>
    <t>Paraphernalia Net:</t>
  </si>
  <si>
    <t>Fundraiser Net:</t>
  </si>
  <si>
    <t>PARAPHERNALIA COSTS</t>
  </si>
  <si>
    <t>Tour Net:</t>
  </si>
  <si>
    <t>Revenue</t>
  </si>
  <si>
    <t>General Net: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</si>
</sst>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&quot;$&quot;#,##0.00"/>
    <numFmt numFmtId="170" formatCode="&quot;$&quot;#,##0.0"/>
  </numFmts>
  <fonts count="12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36"/>
      <name val="Arial"/>
      <family val="0"/>
    </font>
    <font>
      <u val="single"/>
      <sz val="36"/>
      <color indexed="10"/>
      <name val="Arial"/>
      <family val="0"/>
    </font>
    <font>
      <sz val="36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68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8" fontId="5" fillId="0" borderId="2" xfId="0" applyNumberFormat="1" applyFont="1" applyBorder="1" applyAlignment="1">
      <alignment/>
    </xf>
    <xf numFmtId="168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NumberFormat="1" applyFont="1" applyAlignment="1" applyProtection="1">
      <alignment horizont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168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8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68" fontId="5" fillId="0" borderId="2" xfId="0" applyNumberFormat="1" applyFont="1" applyBorder="1" applyAlignment="1" applyProtection="1">
      <alignment horizontal="center"/>
      <protection locked="0"/>
    </xf>
    <xf numFmtId="168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8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168" fontId="7" fillId="0" borderId="2" xfId="0" applyNumberFormat="1" applyFont="1" applyBorder="1" applyAlignment="1">
      <alignment horizontal="right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8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workbookViewId="0" topLeftCell="A1">
      <selection activeCell="C3" sqref="C3"/>
    </sheetView>
  </sheetViews>
  <sheetFormatPr defaultColWidth="8.8515625" defaultRowHeight="12.75"/>
  <cols>
    <col min="1" max="1" width="29.421875" style="0" customWidth="1"/>
    <col min="2" max="2" width="9.7109375" style="2" customWidth="1"/>
    <col min="3" max="3" width="10.7109375" style="3" customWidth="1"/>
    <col min="4" max="4" width="1.1484375" style="0" customWidth="1"/>
    <col min="5" max="5" width="17.421875" style="0" customWidth="1"/>
    <col min="6" max="6" width="8.140625" style="0" customWidth="1"/>
    <col min="7" max="7" width="9.7109375" style="2" customWidth="1"/>
    <col min="8" max="8" width="10.7109375" style="3" customWidth="1"/>
  </cols>
  <sheetData>
    <row r="1" spans="1:8" s="49" customFormat="1" ht="64.5" customHeight="1">
      <c r="A1" s="53" t="s">
        <v>19</v>
      </c>
      <c r="B1" s="54"/>
      <c r="C1" s="54"/>
      <c r="D1" s="54"/>
      <c r="E1" s="54"/>
      <c r="F1" s="54"/>
      <c r="G1" s="54"/>
      <c r="H1" s="54"/>
    </row>
    <row r="2" spans="1:8" s="1" customFormat="1" ht="21">
      <c r="A2" s="50" t="s">
        <v>98</v>
      </c>
      <c r="B2" s="51"/>
      <c r="C2" s="52"/>
      <c r="D2" s="4"/>
      <c r="E2" s="50" t="s">
        <v>39</v>
      </c>
      <c r="F2" s="51"/>
      <c r="G2" s="51"/>
      <c r="H2" s="51"/>
    </row>
    <row r="3" spans="2:8" s="5" customFormat="1" ht="15">
      <c r="B3" s="6"/>
      <c r="C3" s="7"/>
      <c r="D3" s="8"/>
      <c r="G3" s="6"/>
      <c r="H3" s="7"/>
    </row>
    <row r="4" spans="1:8" s="13" customFormat="1" ht="15">
      <c r="A4" s="5" t="s">
        <v>38</v>
      </c>
      <c r="B4" s="9"/>
      <c r="C4" s="7"/>
      <c r="D4" s="10"/>
      <c r="E4" s="5" t="s">
        <v>42</v>
      </c>
      <c r="F4" s="11" t="s">
        <v>95</v>
      </c>
      <c r="G4" s="12" t="s">
        <v>32</v>
      </c>
      <c r="H4" s="7"/>
    </row>
    <row r="5" spans="1:8" s="13" customFormat="1" ht="15">
      <c r="A5" s="13" t="s">
        <v>20</v>
      </c>
      <c r="B5" s="25">
        <v>75</v>
      </c>
      <c r="C5" s="7"/>
      <c r="D5" s="10"/>
      <c r="E5" s="13" t="s">
        <v>33</v>
      </c>
      <c r="F5" s="30">
        <v>75</v>
      </c>
      <c r="G5" s="26">
        <v>55</v>
      </c>
      <c r="H5" s="7"/>
    </row>
    <row r="6" spans="1:8" s="13" customFormat="1" ht="15">
      <c r="A6" s="13" t="s">
        <v>21</v>
      </c>
      <c r="B6" s="26">
        <v>200</v>
      </c>
      <c r="C6" s="7"/>
      <c r="D6" s="10"/>
      <c r="E6" s="13" t="s">
        <v>8</v>
      </c>
      <c r="F6" s="30">
        <v>80</v>
      </c>
      <c r="G6" s="26">
        <v>40</v>
      </c>
      <c r="H6" s="7"/>
    </row>
    <row r="7" spans="1:8" s="13" customFormat="1" ht="15">
      <c r="A7" s="13" t="s">
        <v>22</v>
      </c>
      <c r="B7" s="27">
        <v>0.15</v>
      </c>
      <c r="C7" s="7"/>
      <c r="D7" s="10"/>
      <c r="E7" s="13" t="s">
        <v>34</v>
      </c>
      <c r="F7" s="30">
        <v>75</v>
      </c>
      <c r="G7" s="26">
        <v>55</v>
      </c>
      <c r="H7" s="7"/>
    </row>
    <row r="8" spans="2:8" s="13" customFormat="1" ht="15">
      <c r="B8" s="16" t="s">
        <v>30</v>
      </c>
      <c r="C8" s="7">
        <f>B5*B6*(1-B7)</f>
        <v>12750</v>
      </c>
      <c r="D8" s="10"/>
      <c r="E8" s="13" t="s">
        <v>35</v>
      </c>
      <c r="F8" s="30">
        <v>25</v>
      </c>
      <c r="G8" s="26">
        <v>40</v>
      </c>
      <c r="H8" s="7"/>
    </row>
    <row r="9" spans="2:8" s="13" customFormat="1" ht="15">
      <c r="B9" s="9"/>
      <c r="C9" s="7"/>
      <c r="D9" s="10"/>
      <c r="E9" s="13" t="s">
        <v>37</v>
      </c>
      <c r="F9" s="30">
        <v>30</v>
      </c>
      <c r="G9" s="26">
        <v>65</v>
      </c>
      <c r="H9" s="7"/>
    </row>
    <row r="10" spans="1:8" s="13" customFormat="1" ht="15">
      <c r="A10" s="13" t="s">
        <v>65</v>
      </c>
      <c r="B10" s="26">
        <v>1000</v>
      </c>
      <c r="C10" s="7"/>
      <c r="D10" s="10"/>
      <c r="G10" s="16" t="s">
        <v>36</v>
      </c>
      <c r="H10" s="7">
        <f>F5*G5+F6*G6+F7*G7+F8*G8+F9*G9</f>
        <v>14400</v>
      </c>
    </row>
    <row r="11" spans="1:4" s="13" customFormat="1" ht="15">
      <c r="A11" s="13" t="s">
        <v>66</v>
      </c>
      <c r="B11" s="26">
        <v>1000</v>
      </c>
      <c r="C11" s="7"/>
      <c r="D11" s="10"/>
    </row>
    <row r="12" spans="2:8" s="13" customFormat="1" ht="15">
      <c r="B12" s="16" t="s">
        <v>67</v>
      </c>
      <c r="C12" s="7">
        <f>B10+B11</f>
        <v>2000</v>
      </c>
      <c r="D12" s="10"/>
      <c r="E12" s="5" t="s">
        <v>9</v>
      </c>
      <c r="F12" s="14">
        <v>20</v>
      </c>
      <c r="G12" s="15">
        <v>150</v>
      </c>
      <c r="H12" s="7">
        <f>F12*G12</f>
        <v>3000</v>
      </c>
    </row>
    <row r="13" spans="2:8" s="13" customFormat="1" ht="15">
      <c r="B13" s="9"/>
      <c r="C13" s="7"/>
      <c r="D13" s="10"/>
      <c r="H13" s="7"/>
    </row>
    <row r="14" spans="1:8" s="13" customFormat="1" ht="15">
      <c r="A14" s="5" t="s">
        <v>40</v>
      </c>
      <c r="B14" s="9"/>
      <c r="C14" s="7"/>
      <c r="D14" s="10"/>
      <c r="E14" s="5" t="s">
        <v>43</v>
      </c>
      <c r="F14" s="11" t="s">
        <v>95</v>
      </c>
      <c r="G14" s="12" t="s">
        <v>32</v>
      </c>
      <c r="H14" s="7"/>
    </row>
    <row r="15" spans="1:8" s="13" customFormat="1" ht="15">
      <c r="A15" s="13" t="s">
        <v>25</v>
      </c>
      <c r="B15" s="26">
        <v>2500</v>
      </c>
      <c r="C15" s="7"/>
      <c r="D15" s="10"/>
      <c r="E15" s="13" t="s">
        <v>44</v>
      </c>
      <c r="F15" s="30">
        <v>70</v>
      </c>
      <c r="G15" s="26">
        <v>20</v>
      </c>
      <c r="H15" s="7"/>
    </row>
    <row r="16" spans="1:8" s="13" customFormat="1" ht="15">
      <c r="A16" s="13" t="s">
        <v>26</v>
      </c>
      <c r="B16" s="25">
        <v>250</v>
      </c>
      <c r="C16" s="7"/>
      <c r="D16" s="10"/>
      <c r="E16" s="13" t="s">
        <v>18</v>
      </c>
      <c r="F16" s="30">
        <v>70</v>
      </c>
      <c r="G16" s="26">
        <v>20</v>
      </c>
      <c r="H16" s="7"/>
    </row>
    <row r="17" spans="1:8" s="13" customFormat="1" ht="15">
      <c r="A17" s="13" t="s">
        <v>27</v>
      </c>
      <c r="B17" s="26">
        <v>5</v>
      </c>
      <c r="C17" s="7"/>
      <c r="D17" s="10"/>
      <c r="G17" s="16" t="s">
        <v>45</v>
      </c>
      <c r="H17" s="7">
        <f>F15*G15+F16*G16</f>
        <v>2800</v>
      </c>
    </row>
    <row r="18" spans="1:8" s="13" customFormat="1" ht="15">
      <c r="A18" s="13" t="s">
        <v>23</v>
      </c>
      <c r="B18" s="27">
        <v>0.2</v>
      </c>
      <c r="C18" s="7"/>
      <c r="D18" s="10"/>
      <c r="G18" s="9"/>
      <c r="H18" s="7"/>
    </row>
    <row r="19" spans="1:8" s="13" customFormat="1" ht="15">
      <c r="A19" s="13" t="s">
        <v>28</v>
      </c>
      <c r="B19" s="28">
        <f>B16*B17*(1-B18)</f>
        <v>1000</v>
      </c>
      <c r="C19" s="7"/>
      <c r="D19" s="10"/>
      <c r="E19" s="5" t="s">
        <v>10</v>
      </c>
      <c r="F19" s="11" t="s">
        <v>95</v>
      </c>
      <c r="G19" s="12" t="s">
        <v>32</v>
      </c>
      <c r="H19" s="7"/>
    </row>
    <row r="20" spans="2:8" s="13" customFormat="1" ht="15">
      <c r="B20" s="16" t="s">
        <v>24</v>
      </c>
      <c r="C20" s="7">
        <f>B15+B19</f>
        <v>3500</v>
      </c>
      <c r="D20" s="10"/>
      <c r="E20" s="13" t="s">
        <v>51</v>
      </c>
      <c r="F20" s="30">
        <v>20</v>
      </c>
      <c r="G20" s="26">
        <v>30</v>
      </c>
      <c r="H20" s="7"/>
    </row>
    <row r="21" spans="2:8" s="13" customFormat="1" ht="15">
      <c r="B21" s="9"/>
      <c r="C21" s="7"/>
      <c r="D21" s="10"/>
      <c r="E21" s="13" t="s">
        <v>52</v>
      </c>
      <c r="F21" s="30">
        <v>6</v>
      </c>
      <c r="G21" s="26">
        <v>60</v>
      </c>
      <c r="H21" s="7"/>
    </row>
    <row r="22" spans="1:8" s="13" customFormat="1" ht="15">
      <c r="A22" s="5" t="s">
        <v>41</v>
      </c>
      <c r="B22" s="9"/>
      <c r="C22" s="7"/>
      <c r="D22" s="10"/>
      <c r="E22" s="13" t="s">
        <v>53</v>
      </c>
      <c r="F22" s="30">
        <v>20</v>
      </c>
      <c r="G22" s="26">
        <v>5</v>
      </c>
      <c r="H22" s="7"/>
    </row>
    <row r="23" spans="1:8" s="13" customFormat="1" ht="15">
      <c r="A23" s="13" t="s">
        <v>25</v>
      </c>
      <c r="B23" s="26">
        <v>1500</v>
      </c>
      <c r="C23" s="7"/>
      <c r="D23" s="10"/>
      <c r="E23" s="13" t="s">
        <v>11</v>
      </c>
      <c r="F23" s="30">
        <v>15</v>
      </c>
      <c r="G23" s="26">
        <v>40</v>
      </c>
      <c r="H23" s="7"/>
    </row>
    <row r="24" spans="1:8" s="13" customFormat="1" ht="15">
      <c r="A24" s="13" t="s">
        <v>26</v>
      </c>
      <c r="B24" s="25">
        <v>500</v>
      </c>
      <c r="C24" s="7"/>
      <c r="D24" s="10"/>
      <c r="G24" s="16" t="s">
        <v>64</v>
      </c>
      <c r="H24" s="7">
        <f>F20*G20+F21*G21+F22*G22+F23*G23</f>
        <v>1660</v>
      </c>
    </row>
    <row r="25" spans="1:8" s="13" customFormat="1" ht="15">
      <c r="A25" s="13" t="s">
        <v>27</v>
      </c>
      <c r="B25" s="26">
        <v>1</v>
      </c>
      <c r="C25" s="7"/>
      <c r="D25" s="10"/>
      <c r="G25" s="9"/>
      <c r="H25" s="7"/>
    </row>
    <row r="26" spans="1:8" s="13" customFormat="1" ht="15">
      <c r="A26" s="13" t="s">
        <v>23</v>
      </c>
      <c r="B26" s="27">
        <v>0.2</v>
      </c>
      <c r="C26" s="7"/>
      <c r="D26" s="10"/>
      <c r="G26" s="12" t="s">
        <v>100</v>
      </c>
      <c r="H26" s="7"/>
    </row>
    <row r="27" spans="1:8" s="13" customFormat="1" ht="15">
      <c r="A27" s="13" t="s">
        <v>28</v>
      </c>
      <c r="B27" s="28">
        <f>B24*B25*(1-B26)</f>
        <v>400</v>
      </c>
      <c r="C27" s="7"/>
      <c r="D27" s="10"/>
      <c r="E27" s="5" t="s">
        <v>3</v>
      </c>
      <c r="F27" s="5"/>
      <c r="G27" s="31">
        <v>2</v>
      </c>
      <c r="H27" s="7">
        <f>B16*G27</f>
        <v>500</v>
      </c>
    </row>
    <row r="28" spans="2:8" s="13" customFormat="1" ht="15">
      <c r="B28" s="16" t="s">
        <v>29</v>
      </c>
      <c r="C28" s="7">
        <f>B23+B27</f>
        <v>1900</v>
      </c>
      <c r="D28" s="10"/>
      <c r="E28" s="5" t="s">
        <v>4</v>
      </c>
      <c r="F28" s="5"/>
      <c r="G28" s="31">
        <v>1.5</v>
      </c>
      <c r="H28" s="7">
        <f>B24*G28</f>
        <v>750</v>
      </c>
    </row>
    <row r="29" spans="1:8" s="13" customFormat="1" ht="15">
      <c r="A29" s="21"/>
      <c r="B29" s="32"/>
      <c r="C29" s="23"/>
      <c r="D29" s="24"/>
      <c r="E29" s="33"/>
      <c r="F29" s="33"/>
      <c r="G29" s="34"/>
      <c r="H29" s="23"/>
    </row>
    <row r="30" spans="1:8" s="19" customFormat="1" ht="15">
      <c r="A30" s="5" t="s">
        <v>1</v>
      </c>
      <c r="D30" s="18"/>
      <c r="E30" s="5" t="s">
        <v>5</v>
      </c>
      <c r="G30" s="26">
        <v>0</v>
      </c>
      <c r="H30" s="7">
        <f>G30</f>
        <v>0</v>
      </c>
    </row>
    <row r="31" spans="4:16" s="13" customFormat="1" ht="15">
      <c r="D31" s="10"/>
      <c r="E31" s="5" t="s">
        <v>6</v>
      </c>
      <c r="G31" s="26">
        <v>750</v>
      </c>
      <c r="H31" s="7">
        <f>G31</f>
        <v>750</v>
      </c>
      <c r="P31" s="7"/>
    </row>
    <row r="32" spans="1:16" s="13" customFormat="1" ht="15">
      <c r="A32" s="21"/>
      <c r="B32" s="21"/>
      <c r="C32" s="21"/>
      <c r="D32" s="24"/>
      <c r="E32" s="21"/>
      <c r="F32" s="21"/>
      <c r="G32" s="35"/>
      <c r="H32" s="23"/>
      <c r="P32" s="7"/>
    </row>
    <row r="33" spans="1:8" s="5" customFormat="1" ht="15">
      <c r="A33" s="5" t="s">
        <v>46</v>
      </c>
      <c r="B33" s="6"/>
      <c r="C33" s="7"/>
      <c r="D33" s="8"/>
      <c r="E33" s="5" t="s">
        <v>105</v>
      </c>
      <c r="G33" s="6"/>
      <c r="H33" s="7"/>
    </row>
    <row r="34" spans="2:8" s="13" customFormat="1" ht="15">
      <c r="B34" s="12" t="s">
        <v>54</v>
      </c>
      <c r="C34" s="7"/>
      <c r="D34" s="10"/>
      <c r="F34" s="11" t="s">
        <v>95</v>
      </c>
      <c r="G34" s="12" t="s">
        <v>7</v>
      </c>
      <c r="H34" s="7"/>
    </row>
    <row r="35" spans="1:8" s="13" customFormat="1" ht="15">
      <c r="A35" s="13" t="str">
        <f>E35</f>
        <v>Sweat Tops</v>
      </c>
      <c r="B35" s="26">
        <v>65</v>
      </c>
      <c r="C35" s="7"/>
      <c r="D35" s="10"/>
      <c r="E35" s="29" t="s">
        <v>34</v>
      </c>
      <c r="F35" s="30">
        <v>120</v>
      </c>
      <c r="G35" s="26">
        <v>55</v>
      </c>
      <c r="H35" s="7"/>
    </row>
    <row r="36" spans="1:8" s="13" customFormat="1" ht="15">
      <c r="A36" s="13" t="str">
        <f>E36</f>
        <v>Polo Shirts</v>
      </c>
      <c r="B36" s="26">
        <v>50</v>
      </c>
      <c r="C36" s="7"/>
      <c r="D36" s="10"/>
      <c r="E36" s="29" t="s">
        <v>47</v>
      </c>
      <c r="F36" s="30">
        <v>50</v>
      </c>
      <c r="G36" s="26">
        <v>40</v>
      </c>
      <c r="H36" s="7"/>
    </row>
    <row r="37" spans="1:8" s="13" customFormat="1" ht="15">
      <c r="A37" s="13" t="str">
        <f>E37</f>
        <v>Hats</v>
      </c>
      <c r="B37" s="26">
        <v>20</v>
      </c>
      <c r="C37" s="7"/>
      <c r="D37" s="10"/>
      <c r="E37" s="29" t="s">
        <v>48</v>
      </c>
      <c r="F37" s="30">
        <v>100</v>
      </c>
      <c r="G37" s="26">
        <v>9</v>
      </c>
      <c r="H37" s="7"/>
    </row>
    <row r="38" spans="1:8" s="13" customFormat="1" ht="15">
      <c r="A38" s="13" t="str">
        <f>E38</f>
        <v>Other</v>
      </c>
      <c r="B38" s="26">
        <v>5</v>
      </c>
      <c r="C38" s="7"/>
      <c r="D38" s="10"/>
      <c r="E38" s="29" t="s">
        <v>63</v>
      </c>
      <c r="F38" s="30">
        <v>0</v>
      </c>
      <c r="G38" s="26">
        <v>0</v>
      </c>
      <c r="H38" s="7"/>
    </row>
    <row r="39" spans="1:8" s="13" customFormat="1" ht="15">
      <c r="A39" s="13" t="s">
        <v>23</v>
      </c>
      <c r="B39" s="27">
        <v>0.1</v>
      </c>
      <c r="C39" s="7"/>
      <c r="D39" s="10"/>
      <c r="F39" s="14"/>
      <c r="G39" s="15"/>
      <c r="H39" s="7"/>
    </row>
    <row r="40" spans="2:8" s="13" customFormat="1" ht="15">
      <c r="B40" s="16" t="s">
        <v>50</v>
      </c>
      <c r="C40" s="7">
        <f>(F35*B35+F36*B36+F37*B37+F38*B38)*(1-B39)</f>
        <v>11070</v>
      </c>
      <c r="D40" s="10"/>
      <c r="G40" s="16" t="s">
        <v>49</v>
      </c>
      <c r="H40" s="7">
        <f>F35*G35+F36*G36+F37*G37+F38*G38</f>
        <v>9500</v>
      </c>
    </row>
    <row r="41" spans="1:8" s="13" customFormat="1" ht="15">
      <c r="A41" s="21"/>
      <c r="B41" s="22"/>
      <c r="C41" s="23"/>
      <c r="D41" s="24"/>
      <c r="E41" s="21"/>
      <c r="F41" s="36" t="s">
        <v>103</v>
      </c>
      <c r="G41" s="35">
        <f>C40-H40</f>
        <v>1570</v>
      </c>
      <c r="H41" s="23"/>
    </row>
    <row r="42" spans="1:8" s="13" customFormat="1" ht="15.75" thickBot="1">
      <c r="A42" s="37"/>
      <c r="B42" s="37"/>
      <c r="C42" s="37"/>
      <c r="D42" s="10"/>
      <c r="E42" s="37"/>
      <c r="F42" s="37"/>
      <c r="G42" s="37"/>
      <c r="H42" s="39"/>
    </row>
    <row r="43" spans="2:8" s="13" customFormat="1" ht="15.75" thickBot="1">
      <c r="B43" s="17" t="s">
        <v>101</v>
      </c>
      <c r="C43" s="42">
        <f>SUM(C5:C41)</f>
        <v>31220</v>
      </c>
      <c r="D43" s="41"/>
      <c r="F43" s="19"/>
      <c r="G43" s="17" t="s">
        <v>102</v>
      </c>
      <c r="H43" s="42">
        <f>SUM(H5:H41)</f>
        <v>33360</v>
      </c>
    </row>
    <row r="44" spans="1:8" s="19" customFormat="1" ht="15.75" thickBot="1">
      <c r="A44" s="41"/>
      <c r="B44" s="47"/>
      <c r="C44" s="39"/>
      <c r="D44" s="41"/>
      <c r="E44" s="41"/>
      <c r="F44" s="41"/>
      <c r="G44" s="48" t="s">
        <v>108</v>
      </c>
      <c r="H44" s="42">
        <f>C43-H43</f>
        <v>-2140</v>
      </c>
    </row>
    <row r="45" spans="1:8" s="5" customFormat="1" ht="15">
      <c r="A45" s="5" t="s">
        <v>77</v>
      </c>
      <c r="B45" s="6"/>
      <c r="C45" s="7" t="s">
        <v>107</v>
      </c>
      <c r="D45" s="8"/>
      <c r="F45" s="20"/>
      <c r="G45" s="7"/>
      <c r="H45" s="7" t="s">
        <v>31</v>
      </c>
    </row>
    <row r="46" spans="1:8" s="13" customFormat="1" ht="15">
      <c r="A46" s="5" t="s">
        <v>12</v>
      </c>
      <c r="B46" s="9"/>
      <c r="C46" s="7"/>
      <c r="D46" s="10"/>
      <c r="F46" s="14"/>
      <c r="G46" s="15"/>
      <c r="H46" s="7"/>
    </row>
    <row r="47" spans="1:8" s="13" customFormat="1" ht="15">
      <c r="A47" s="13" t="s">
        <v>55</v>
      </c>
      <c r="B47" s="25">
        <v>350</v>
      </c>
      <c r="C47" s="7"/>
      <c r="D47" s="10"/>
      <c r="E47" s="13" t="s">
        <v>57</v>
      </c>
      <c r="F47" s="14"/>
      <c r="G47" s="26">
        <v>500</v>
      </c>
      <c r="H47" s="7"/>
    </row>
    <row r="48" spans="1:8" s="13" customFormat="1" ht="15">
      <c r="A48" s="13" t="s">
        <v>56</v>
      </c>
      <c r="B48" s="26">
        <v>10</v>
      </c>
      <c r="C48" s="7"/>
      <c r="D48" s="10"/>
      <c r="E48" s="13" t="s">
        <v>59</v>
      </c>
      <c r="F48" s="14"/>
      <c r="G48" s="26">
        <v>100</v>
      </c>
      <c r="H48" s="7"/>
    </row>
    <row r="49" spans="1:8" s="13" customFormat="1" ht="15">
      <c r="A49" s="13" t="s">
        <v>83</v>
      </c>
      <c r="B49" s="26">
        <v>500</v>
      </c>
      <c r="C49" s="7"/>
      <c r="D49" s="10"/>
      <c r="E49" s="13" t="s">
        <v>58</v>
      </c>
      <c r="F49" s="14"/>
      <c r="G49" s="26">
        <v>100</v>
      </c>
      <c r="H49" s="7"/>
    </row>
    <row r="50" spans="1:8" s="13" customFormat="1" ht="15">
      <c r="A50" s="13" t="s">
        <v>60</v>
      </c>
      <c r="B50" s="26">
        <v>500</v>
      </c>
      <c r="C50" s="7"/>
      <c r="D50" s="10"/>
      <c r="E50" s="13" t="s">
        <v>61</v>
      </c>
      <c r="F50" s="14"/>
      <c r="G50" s="26">
        <v>300</v>
      </c>
      <c r="H50" s="7"/>
    </row>
    <row r="51" spans="2:8" s="13" customFormat="1" ht="15">
      <c r="B51" s="16" t="s">
        <v>62</v>
      </c>
      <c r="C51" s="7">
        <f>B47*B48+B49+B50</f>
        <v>4500</v>
      </c>
      <c r="D51" s="10"/>
      <c r="G51" s="16" t="s">
        <v>68</v>
      </c>
      <c r="H51" s="7">
        <f>SUM(G47:G50)</f>
        <v>1000</v>
      </c>
    </row>
    <row r="52" spans="1:8" s="13" customFormat="1" ht="15">
      <c r="A52" s="21"/>
      <c r="B52" s="22"/>
      <c r="C52" s="23"/>
      <c r="D52" s="24"/>
      <c r="E52" s="21"/>
      <c r="F52" s="36" t="s">
        <v>104</v>
      </c>
      <c r="G52" s="35">
        <f>C51-H51</f>
        <v>3500</v>
      </c>
      <c r="H52" s="23"/>
    </row>
    <row r="53" spans="1:8" s="13" customFormat="1" ht="15">
      <c r="A53" s="5" t="s">
        <v>14</v>
      </c>
      <c r="B53" s="9"/>
      <c r="C53" s="7"/>
      <c r="D53" s="10"/>
      <c r="F53" s="14"/>
      <c r="G53" s="15"/>
      <c r="H53" s="7"/>
    </row>
    <row r="54" spans="1:8" s="13" customFormat="1" ht="15">
      <c r="A54" s="13" t="s">
        <v>55</v>
      </c>
      <c r="B54" s="25">
        <v>600</v>
      </c>
      <c r="C54" s="7"/>
      <c r="D54" s="10"/>
      <c r="E54" s="13" t="s">
        <v>15</v>
      </c>
      <c r="F54" s="14"/>
      <c r="G54" s="26">
        <f>0.5*C57</f>
        <v>3000</v>
      </c>
      <c r="H54" s="7"/>
    </row>
    <row r="55" spans="1:8" s="13" customFormat="1" ht="15">
      <c r="A55" s="13" t="s">
        <v>56</v>
      </c>
      <c r="B55" s="26">
        <v>10</v>
      </c>
      <c r="C55" s="7"/>
      <c r="D55" s="10"/>
      <c r="E55" s="13" t="s">
        <v>16</v>
      </c>
      <c r="F55" s="14"/>
      <c r="G55" s="26">
        <f>B54*0.2</f>
        <v>120</v>
      </c>
      <c r="H55" s="7"/>
    </row>
    <row r="56" spans="1:8" s="13" customFormat="1" ht="15">
      <c r="A56" s="13" t="s">
        <v>60</v>
      </c>
      <c r="B56" s="26">
        <v>0</v>
      </c>
      <c r="C56" s="7"/>
      <c r="D56" s="10"/>
      <c r="E56" s="13" t="s">
        <v>61</v>
      </c>
      <c r="F56" s="14"/>
      <c r="G56" s="26">
        <v>0</v>
      </c>
      <c r="H56" s="7"/>
    </row>
    <row r="57" spans="2:8" s="13" customFormat="1" ht="15">
      <c r="B57" s="16" t="s">
        <v>62</v>
      </c>
      <c r="C57" s="7">
        <f>B54*B55+B56</f>
        <v>6000</v>
      </c>
      <c r="D57" s="10"/>
      <c r="G57" s="16" t="s">
        <v>68</v>
      </c>
      <c r="H57" s="7">
        <f>SUM(G54:G56)</f>
        <v>3120</v>
      </c>
    </row>
    <row r="58" spans="1:8" s="13" customFormat="1" ht="15">
      <c r="A58" s="21"/>
      <c r="B58" s="22"/>
      <c r="C58" s="23"/>
      <c r="D58" s="24"/>
      <c r="E58" s="21"/>
      <c r="F58" s="36" t="s">
        <v>104</v>
      </c>
      <c r="G58" s="35">
        <f>C57-H57</f>
        <v>2880</v>
      </c>
      <c r="H58" s="23"/>
    </row>
    <row r="59" spans="1:8" s="13" customFormat="1" ht="15">
      <c r="A59" s="5" t="s">
        <v>13</v>
      </c>
      <c r="B59" s="9"/>
      <c r="C59" s="7"/>
      <c r="D59" s="10"/>
      <c r="F59" s="14"/>
      <c r="G59" s="15"/>
      <c r="H59" s="7"/>
    </row>
    <row r="60" spans="1:8" s="13" customFormat="1" ht="15">
      <c r="A60" s="13" t="s">
        <v>55</v>
      </c>
      <c r="B60" s="25">
        <v>350</v>
      </c>
      <c r="C60" s="7"/>
      <c r="D60" s="10"/>
      <c r="E60" s="13" t="s">
        <v>69</v>
      </c>
      <c r="F60" s="14"/>
      <c r="G60" s="26">
        <v>500</v>
      </c>
      <c r="H60" s="7"/>
    </row>
    <row r="61" spans="1:8" s="13" customFormat="1" ht="15">
      <c r="A61" s="13" t="s">
        <v>56</v>
      </c>
      <c r="B61" s="26">
        <v>10</v>
      </c>
      <c r="C61" s="7"/>
      <c r="D61" s="10"/>
      <c r="E61" s="13" t="s">
        <v>70</v>
      </c>
      <c r="F61" s="14"/>
      <c r="G61" s="26">
        <v>100</v>
      </c>
      <c r="H61" s="7"/>
    </row>
    <row r="62" spans="1:8" s="13" customFormat="1" ht="15">
      <c r="A62" s="13" t="s">
        <v>83</v>
      </c>
      <c r="B62" s="26">
        <v>500</v>
      </c>
      <c r="C62" s="7"/>
      <c r="D62" s="10"/>
      <c r="E62" s="13" t="s">
        <v>61</v>
      </c>
      <c r="F62" s="14"/>
      <c r="G62" s="26">
        <v>100</v>
      </c>
      <c r="H62" s="7"/>
    </row>
    <row r="63" spans="1:8" s="13" customFormat="1" ht="15">
      <c r="A63" s="13" t="s">
        <v>60</v>
      </c>
      <c r="B63" s="26">
        <v>500</v>
      </c>
      <c r="C63" s="7"/>
      <c r="D63" s="10"/>
      <c r="E63" s="13" t="s">
        <v>71</v>
      </c>
      <c r="F63" s="14"/>
      <c r="G63" s="26">
        <v>300</v>
      </c>
      <c r="H63" s="7"/>
    </row>
    <row r="64" spans="2:8" s="13" customFormat="1" ht="15">
      <c r="B64" s="16" t="s">
        <v>62</v>
      </c>
      <c r="C64" s="7">
        <f>B60*B61+B62+B63</f>
        <v>4500</v>
      </c>
      <c r="D64" s="10"/>
      <c r="G64" s="16" t="s">
        <v>68</v>
      </c>
      <c r="H64" s="7">
        <f>SUM(G60:G63)</f>
        <v>1000</v>
      </c>
    </row>
    <row r="65" spans="1:8" s="13" customFormat="1" ht="15">
      <c r="A65" s="21"/>
      <c r="B65" s="22"/>
      <c r="C65" s="23"/>
      <c r="D65" s="24"/>
      <c r="E65" s="21"/>
      <c r="F65" s="36" t="s">
        <v>104</v>
      </c>
      <c r="G65" s="35">
        <f>C64-H64</f>
        <v>3500</v>
      </c>
      <c r="H65" s="23"/>
    </row>
    <row r="66" spans="1:8" s="13" customFormat="1" ht="15">
      <c r="A66" s="5" t="s">
        <v>2</v>
      </c>
      <c r="B66" s="9"/>
      <c r="C66" s="7"/>
      <c r="D66" s="10"/>
      <c r="F66" s="14"/>
      <c r="G66" s="15"/>
      <c r="H66" s="7"/>
    </row>
    <row r="67" spans="1:8" s="13" customFormat="1" ht="15">
      <c r="A67" s="13" t="s">
        <v>72</v>
      </c>
      <c r="B67" s="25">
        <v>150</v>
      </c>
      <c r="C67" s="7"/>
      <c r="D67" s="10"/>
      <c r="E67" s="13" t="s">
        <v>75</v>
      </c>
      <c r="F67" s="14"/>
      <c r="G67" s="26">
        <v>100</v>
      </c>
      <c r="H67" s="7"/>
    </row>
    <row r="68" spans="1:8" s="13" customFormat="1" ht="15">
      <c r="A68" s="13" t="s">
        <v>73</v>
      </c>
      <c r="B68" s="26">
        <v>10</v>
      </c>
      <c r="C68" s="7"/>
      <c r="D68" s="10"/>
      <c r="E68" s="13" t="s">
        <v>61</v>
      </c>
      <c r="F68" s="14"/>
      <c r="G68" s="26">
        <v>100</v>
      </c>
      <c r="H68" s="7"/>
    </row>
    <row r="69" spans="1:8" s="13" customFormat="1" ht="15">
      <c r="A69" s="13" t="s">
        <v>74</v>
      </c>
      <c r="B69" s="26">
        <v>250</v>
      </c>
      <c r="C69" s="7"/>
      <c r="D69" s="10"/>
      <c r="E69" s="13" t="s">
        <v>76</v>
      </c>
      <c r="F69" s="14"/>
      <c r="G69" s="26">
        <v>150</v>
      </c>
      <c r="H69" s="7"/>
    </row>
    <row r="70" spans="2:8" s="13" customFormat="1" ht="15">
      <c r="B70" s="16" t="s">
        <v>62</v>
      </c>
      <c r="C70" s="7">
        <f>B67*B68+B69</f>
        <v>1750</v>
      </c>
      <c r="D70" s="10"/>
      <c r="G70" s="16" t="s">
        <v>68</v>
      </c>
      <c r="H70" s="7">
        <f>SUM(G67:G69)</f>
        <v>350</v>
      </c>
    </row>
    <row r="71" spans="1:8" s="13" customFormat="1" ht="15">
      <c r="A71" s="21"/>
      <c r="B71" s="22"/>
      <c r="C71" s="23"/>
      <c r="D71" s="24"/>
      <c r="E71" s="21"/>
      <c r="F71" s="36" t="s">
        <v>104</v>
      </c>
      <c r="G71" s="35">
        <f>C70-H70</f>
        <v>1400</v>
      </c>
      <c r="H71" s="23"/>
    </row>
    <row r="72" spans="1:8" s="13" customFormat="1" ht="15">
      <c r="A72" s="5" t="s">
        <v>78</v>
      </c>
      <c r="B72" s="9"/>
      <c r="C72" s="7"/>
      <c r="D72" s="10"/>
      <c r="F72" s="14"/>
      <c r="G72" s="15"/>
      <c r="H72" s="7"/>
    </row>
    <row r="73" spans="1:8" s="13" customFormat="1" ht="15">
      <c r="A73" s="5" t="s">
        <v>79</v>
      </c>
      <c r="B73" s="9"/>
      <c r="C73" s="7"/>
      <c r="D73" s="10"/>
      <c r="F73" s="14"/>
      <c r="G73" s="15"/>
      <c r="H73" s="7"/>
    </row>
    <row r="74" spans="1:8" s="13" customFormat="1" ht="15">
      <c r="A74" s="13" t="s">
        <v>82</v>
      </c>
      <c r="B74" s="25">
        <v>65</v>
      </c>
      <c r="C74" s="7"/>
      <c r="D74" s="10"/>
      <c r="E74" s="13" t="s">
        <v>85</v>
      </c>
      <c r="F74" s="14"/>
      <c r="G74" s="26">
        <v>2500</v>
      </c>
      <c r="H74" s="7"/>
    </row>
    <row r="75" spans="1:8" s="13" customFormat="1" ht="15">
      <c r="A75" s="13" t="s">
        <v>99</v>
      </c>
      <c r="B75" s="26">
        <v>40</v>
      </c>
      <c r="C75" s="7"/>
      <c r="D75" s="10"/>
      <c r="E75" s="13" t="s">
        <v>86</v>
      </c>
      <c r="F75" s="14"/>
      <c r="G75" s="26">
        <v>1000</v>
      </c>
      <c r="H75" s="7"/>
    </row>
    <row r="76" spans="1:8" s="13" customFormat="1" ht="15">
      <c r="A76" s="13" t="s">
        <v>81</v>
      </c>
      <c r="B76" s="26">
        <v>1000</v>
      </c>
      <c r="C76" s="7"/>
      <c r="D76" s="10"/>
      <c r="E76" s="13" t="s">
        <v>63</v>
      </c>
      <c r="F76" s="14"/>
      <c r="G76" s="26">
        <v>500</v>
      </c>
      <c r="H76" s="7"/>
    </row>
    <row r="77" spans="2:8" s="13" customFormat="1" ht="15">
      <c r="B77" s="16" t="s">
        <v>80</v>
      </c>
      <c r="C77" s="7">
        <f>B74*B75+B76</f>
        <v>3600</v>
      </c>
      <c r="D77" s="10"/>
      <c r="G77" s="16" t="s">
        <v>87</v>
      </c>
      <c r="H77" s="7">
        <f>SUM(G74:G76)</f>
        <v>4000</v>
      </c>
    </row>
    <row r="78" spans="1:8" s="13" customFormat="1" ht="15">
      <c r="A78" s="21"/>
      <c r="B78" s="22"/>
      <c r="C78" s="23"/>
      <c r="D78" s="24"/>
      <c r="E78" s="21"/>
      <c r="F78" s="36" t="s">
        <v>106</v>
      </c>
      <c r="G78" s="35">
        <f>C77-H77</f>
        <v>-400</v>
      </c>
      <c r="H78" s="23"/>
    </row>
    <row r="79" spans="1:8" s="13" customFormat="1" ht="15">
      <c r="A79" s="5" t="s">
        <v>84</v>
      </c>
      <c r="B79" s="9"/>
      <c r="C79" s="7"/>
      <c r="D79" s="10"/>
      <c r="F79" s="14"/>
      <c r="G79" s="15"/>
      <c r="H79" s="7"/>
    </row>
    <row r="80" spans="1:8" s="13" customFormat="1" ht="15">
      <c r="A80" s="13" t="s">
        <v>82</v>
      </c>
      <c r="B80" s="25">
        <v>22</v>
      </c>
      <c r="C80" s="7"/>
      <c r="D80" s="10"/>
      <c r="E80" s="13" t="s">
        <v>85</v>
      </c>
      <c r="F80" s="14"/>
      <c r="G80" s="26">
        <v>23000</v>
      </c>
      <c r="H80" s="7"/>
    </row>
    <row r="81" spans="1:8" s="13" customFormat="1" ht="15">
      <c r="A81" s="13" t="s">
        <v>99</v>
      </c>
      <c r="B81" s="26">
        <v>300</v>
      </c>
      <c r="C81" s="7"/>
      <c r="D81" s="10"/>
      <c r="E81" s="13" t="s">
        <v>86</v>
      </c>
      <c r="F81" s="14"/>
      <c r="G81" s="26">
        <v>3000</v>
      </c>
      <c r="H81" s="7"/>
    </row>
    <row r="82" spans="1:8" s="13" customFormat="1" ht="15">
      <c r="A82" s="13" t="s">
        <v>81</v>
      </c>
      <c r="B82" s="26">
        <v>2000</v>
      </c>
      <c r="C82" s="7"/>
      <c r="D82" s="10"/>
      <c r="E82" s="13" t="s">
        <v>63</v>
      </c>
      <c r="F82" s="14"/>
      <c r="G82" s="26">
        <v>3000</v>
      </c>
      <c r="H82" s="7"/>
    </row>
    <row r="83" spans="2:8" s="13" customFormat="1" ht="15">
      <c r="B83" s="16" t="s">
        <v>80</v>
      </c>
      <c r="C83" s="7">
        <f>B80*B81+B82</f>
        <v>8600</v>
      </c>
      <c r="D83" s="10"/>
      <c r="G83" s="16" t="s">
        <v>87</v>
      </c>
      <c r="H83" s="7">
        <f>SUM(G80:G82)</f>
        <v>29000</v>
      </c>
    </row>
    <row r="84" spans="1:8" s="13" customFormat="1" ht="15">
      <c r="A84" s="21"/>
      <c r="B84" s="22"/>
      <c r="C84" s="23"/>
      <c r="D84" s="24"/>
      <c r="E84" s="21"/>
      <c r="F84" s="36" t="s">
        <v>106</v>
      </c>
      <c r="G84" s="40">
        <f>C83+C89-H83</f>
        <v>-10600</v>
      </c>
      <c r="H84" s="23"/>
    </row>
    <row r="85" spans="1:8" s="13" customFormat="1" ht="15">
      <c r="A85" s="5" t="s">
        <v>88</v>
      </c>
      <c r="B85" s="9"/>
      <c r="C85" s="7"/>
      <c r="D85" s="10"/>
      <c r="F85" s="14"/>
      <c r="G85" s="15"/>
      <c r="H85" s="7"/>
    </row>
    <row r="86" spans="1:8" s="13" customFormat="1" ht="15">
      <c r="A86" s="13" t="s">
        <v>91</v>
      </c>
      <c r="B86" s="25">
        <v>22</v>
      </c>
      <c r="C86" s="7"/>
      <c r="D86" s="10"/>
      <c r="E86" s="13" t="s">
        <v>92</v>
      </c>
      <c r="F86" s="14"/>
      <c r="G86" s="26">
        <v>100</v>
      </c>
      <c r="H86" s="7"/>
    </row>
    <row r="87" spans="1:8" s="13" customFormat="1" ht="15">
      <c r="A87" s="13" t="s">
        <v>90</v>
      </c>
      <c r="B87" s="26">
        <v>400</v>
      </c>
      <c r="C87" s="7"/>
      <c r="D87" s="10"/>
      <c r="E87" s="13" t="s">
        <v>93</v>
      </c>
      <c r="F87" s="14"/>
      <c r="G87" s="26">
        <v>10</v>
      </c>
      <c r="H87" s="7"/>
    </row>
    <row r="88" spans="1:8" s="13" customFormat="1" ht="15">
      <c r="A88" s="13" t="s">
        <v>0</v>
      </c>
      <c r="B88" s="26">
        <v>1000</v>
      </c>
      <c r="C88" s="7"/>
      <c r="D88" s="10"/>
      <c r="F88" s="14"/>
      <c r="G88" s="16" t="s">
        <v>94</v>
      </c>
      <c r="H88" s="7">
        <f>G86+G87</f>
        <v>110</v>
      </c>
    </row>
    <row r="89" spans="1:8" s="13" customFormat="1" ht="15">
      <c r="A89" s="21"/>
      <c r="B89" s="32" t="s">
        <v>89</v>
      </c>
      <c r="C89" s="23">
        <f>B86*B87+B88</f>
        <v>9800</v>
      </c>
      <c r="D89" s="24"/>
      <c r="E89" s="21"/>
      <c r="F89" s="36" t="s">
        <v>104</v>
      </c>
      <c r="G89" s="35">
        <f>C89-H88</f>
        <v>9690</v>
      </c>
      <c r="H89" s="23"/>
    </row>
    <row r="90" spans="1:8" s="13" customFormat="1" ht="15.75" thickBot="1">
      <c r="A90" s="37"/>
      <c r="B90" s="38"/>
      <c r="C90" s="39"/>
      <c r="D90" s="10"/>
      <c r="E90" s="37"/>
      <c r="F90" s="37"/>
      <c r="G90" s="38"/>
      <c r="H90" s="39"/>
    </row>
    <row r="91" spans="1:8" s="19" customFormat="1" ht="15.75" thickBot="1">
      <c r="A91" s="43"/>
      <c r="B91" s="44" t="s">
        <v>97</v>
      </c>
      <c r="C91" s="42">
        <f>SUM(C43:C89)</f>
        <v>69970</v>
      </c>
      <c r="D91" s="43"/>
      <c r="E91" s="43"/>
      <c r="F91" s="43"/>
      <c r="G91" s="44" t="s">
        <v>96</v>
      </c>
      <c r="H91" s="42">
        <f>SUM(H43:H89)</f>
        <v>69800</v>
      </c>
    </row>
    <row r="92" spans="2:8" s="19" customFormat="1" ht="15.75" thickBot="1">
      <c r="B92" s="45"/>
      <c r="C92" s="7"/>
      <c r="G92" s="46" t="s">
        <v>17</v>
      </c>
      <c r="H92" s="42">
        <f>C91-H91</f>
        <v>170</v>
      </c>
    </row>
  </sheetData>
  <sheetProtection/>
  <mergeCells count="3">
    <mergeCell ref="A2:C2"/>
    <mergeCell ref="E2:H2"/>
    <mergeCell ref="A1:H1"/>
  </mergeCells>
  <printOptions/>
  <pageMargins left="0.5" right="0.5" top="0.25" bottom="0.5" header="0.5" footer="0.35"/>
  <pageSetup fitToHeight="2" fitToWidth="1" horizontalDpi="600" verticalDpi="600" orientation="portrait"/>
  <headerFooter alignWithMargins="0">
    <oddFooter>&amp;LPage &amp;P of &amp;N&amp;RFilename: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Salaber</dc:creator>
  <cp:keywords/>
  <dc:description/>
  <cp:lastModifiedBy>Samantha Berg</cp:lastModifiedBy>
  <cp:lastPrinted>2010-09-06T20:07:53Z</cp:lastPrinted>
  <dcterms:created xsi:type="dcterms:W3CDTF">2008-07-18T23:07:16Z</dcterms:created>
  <dcterms:modified xsi:type="dcterms:W3CDTF">2014-02-14T16:34:11Z</dcterms:modified>
  <cp:category/>
  <cp:version/>
  <cp:contentType/>
  <cp:contentStatus/>
</cp:coreProperties>
</file>